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320" windowHeight="6180"/>
  </bookViews>
  <sheets>
    <sheet name="Beilage Medienmitteilung" sheetId="1" r:id="rId1"/>
  </sheets>
  <definedNames>
    <definedName name="_xlnm.Print_Area" localSheetId="0">'Beilage Medienmitteilung'!$A$1:$N$46</definedName>
  </definedNames>
  <calcPr calcId="125725"/>
</workbook>
</file>

<file path=xl/calcChain.xml><?xml version="1.0" encoding="utf-8"?>
<calcChain xmlns="http://schemas.openxmlformats.org/spreadsheetml/2006/main">
  <c r="H45" i="1"/>
  <c r="M38" l="1"/>
  <c r="N38" s="1"/>
  <c r="K38"/>
  <c r="L38" s="1"/>
  <c r="I38"/>
  <c r="J38" s="1"/>
  <c r="M37"/>
  <c r="N37" s="1"/>
  <c r="K37"/>
  <c r="L37" s="1"/>
  <c r="I37"/>
  <c r="J37" s="1"/>
  <c r="M36"/>
  <c r="K36"/>
  <c r="I36"/>
  <c r="M35"/>
  <c r="K35"/>
  <c r="I35"/>
  <c r="M34"/>
  <c r="N34" s="1"/>
  <c r="K34"/>
  <c r="L34" s="1"/>
  <c r="I34"/>
  <c r="J34" s="1"/>
  <c r="M33"/>
  <c r="N33" s="1"/>
  <c r="K33"/>
  <c r="L33" s="1"/>
  <c r="I33"/>
  <c r="J33" s="1"/>
  <c r="M31"/>
  <c r="N31" s="1"/>
  <c r="K31"/>
  <c r="L31" s="1"/>
  <c r="I31"/>
  <c r="J31" s="1"/>
  <c r="M30"/>
  <c r="N30" s="1"/>
  <c r="K30"/>
  <c r="L30" s="1"/>
  <c r="I30"/>
  <c r="J30" s="1"/>
  <c r="M28"/>
  <c r="N28" s="1"/>
  <c r="K28"/>
  <c r="L28" s="1"/>
  <c r="I28"/>
  <c r="J28" s="1"/>
  <c r="M26"/>
  <c r="N26" s="1"/>
  <c r="L26"/>
  <c r="K26"/>
  <c r="I26"/>
  <c r="J26" s="1"/>
  <c r="N25"/>
  <c r="M25"/>
  <c r="K25"/>
  <c r="L25" s="1"/>
  <c r="J25"/>
  <c r="I25"/>
  <c r="M24"/>
  <c r="N24" s="1"/>
  <c r="L24"/>
  <c r="K24"/>
  <c r="I24"/>
  <c r="J24" s="1"/>
  <c r="N23"/>
  <c r="M23"/>
  <c r="K23"/>
  <c r="L23" s="1"/>
  <c r="J23"/>
  <c r="I23"/>
  <c r="M22"/>
  <c r="N22" s="1"/>
  <c r="L22"/>
  <c r="K22"/>
  <c r="I22"/>
  <c r="J22" s="1"/>
  <c r="N21"/>
  <c r="M21"/>
  <c r="K21"/>
  <c r="L21" s="1"/>
  <c r="J21"/>
  <c r="I21"/>
  <c r="M20"/>
  <c r="N20" s="1"/>
  <c r="L20"/>
  <c r="K20"/>
  <c r="I20"/>
  <c r="J20" s="1"/>
  <c r="N19"/>
  <c r="M19"/>
  <c r="K19"/>
  <c r="L19" s="1"/>
  <c r="J19"/>
  <c r="I19"/>
  <c r="M17"/>
  <c r="N17" s="1"/>
  <c r="L17"/>
  <c r="K17"/>
  <c r="I17"/>
  <c r="J17" s="1"/>
  <c r="N16"/>
  <c r="M16"/>
  <c r="K16"/>
  <c r="L16" s="1"/>
  <c r="J16"/>
  <c r="I16"/>
  <c r="M15"/>
  <c r="N15" s="1"/>
  <c r="L15"/>
  <c r="K15"/>
  <c r="I15"/>
  <c r="J15" s="1"/>
  <c r="N14"/>
  <c r="M14"/>
  <c r="K14"/>
  <c r="L14" s="1"/>
  <c r="J14"/>
  <c r="I14"/>
  <c r="M13"/>
  <c r="N13" s="1"/>
  <c r="L13"/>
  <c r="K13"/>
  <c r="I13"/>
  <c r="J13" s="1"/>
  <c r="N12"/>
  <c r="M12"/>
  <c r="K12"/>
  <c r="L12" s="1"/>
  <c r="J12"/>
  <c r="I12"/>
  <c r="N11"/>
  <c r="L11"/>
  <c r="M11"/>
  <c r="K11"/>
  <c r="H37"/>
  <c r="H36"/>
  <c r="H35"/>
  <c r="H34"/>
  <c r="H33"/>
  <c r="H31"/>
  <c r="H30"/>
  <c r="H28"/>
  <c r="H26"/>
  <c r="H25"/>
  <c r="H24"/>
  <c r="H23"/>
  <c r="H22"/>
  <c r="H21"/>
  <c r="H20"/>
  <c r="H19"/>
  <c r="H17"/>
  <c r="H16"/>
  <c r="H15"/>
  <c r="H14"/>
  <c r="H13"/>
  <c r="H12"/>
  <c r="H11"/>
  <c r="M43" l="1"/>
  <c r="N43" s="1"/>
  <c r="H38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8"/>
  <c r="F28"/>
  <c r="G28"/>
  <c r="E30"/>
  <c r="F30"/>
  <c r="G30"/>
  <c r="E31"/>
  <c r="F31"/>
  <c r="G31"/>
  <c r="E33"/>
  <c r="F33"/>
  <c r="G33"/>
  <c r="E34"/>
  <c r="F34"/>
  <c r="G34"/>
  <c r="E35"/>
  <c r="F35"/>
  <c r="G35"/>
  <c r="E36"/>
  <c r="F36"/>
  <c r="G36"/>
  <c r="E37"/>
  <c r="E38" s="1"/>
  <c r="F37"/>
  <c r="G37"/>
  <c r="D12"/>
  <c r="D13"/>
  <c r="D14"/>
  <c r="D15"/>
  <c r="D16"/>
  <c r="D17"/>
  <c r="D19"/>
  <c r="D20"/>
  <c r="D21"/>
  <c r="D22"/>
  <c r="D23"/>
  <c r="D24"/>
  <c r="D25"/>
  <c r="D26"/>
  <c r="D28"/>
  <c r="D30"/>
  <c r="D31"/>
  <c r="D33"/>
  <c r="D34"/>
  <c r="D35"/>
  <c r="D36"/>
  <c r="D37"/>
  <c r="D11"/>
  <c r="E45"/>
  <c r="D45"/>
  <c r="K44"/>
  <c r="L44" s="1"/>
  <c r="I44"/>
  <c r="J44" s="1"/>
  <c r="I43"/>
  <c r="J43" s="1"/>
  <c r="K43" l="1"/>
  <c r="L43" s="1"/>
  <c r="M44"/>
  <c r="N44" s="1"/>
  <c r="G38"/>
  <c r="I11"/>
  <c r="J11" s="1"/>
  <c r="F38"/>
  <c r="D38"/>
  <c r="G45"/>
  <c r="F45"/>
  <c r="I45" s="1"/>
  <c r="J45" s="1"/>
  <c r="K45" l="1"/>
  <c r="L45" s="1"/>
  <c r="M45"/>
  <c r="N45" s="1"/>
</calcChain>
</file>

<file path=xl/sharedStrings.xml><?xml version="1.0" encoding="utf-8"?>
<sst xmlns="http://schemas.openxmlformats.org/spreadsheetml/2006/main" count="97" uniqueCount="56">
  <si>
    <t>KANTON NIDWALDEN</t>
  </si>
  <si>
    <t>Gesamtübersicht</t>
  </si>
  <si>
    <t>Zahlen in Tausend CHF</t>
  </si>
  <si>
    <t>FP 2016</t>
  </si>
  <si>
    <t>FP 2015</t>
  </si>
  <si>
    <t>Budget 2014</t>
  </si>
  <si>
    <t>Erfolgsrechnung</t>
  </si>
  <si>
    <t>Betrieblicher Aufwand</t>
  </si>
  <si>
    <t>Betrieblicher Ertrag</t>
  </si>
  <si>
    <t>Ergebnis aus Finanzierung</t>
  </si>
  <si>
    <t>Investitionsrechnung</t>
  </si>
  <si>
    <t>Investitionsausgaben</t>
  </si>
  <si>
    <t>Investitionseinnahmen</t>
  </si>
  <si>
    <t>Nettoinvestition</t>
  </si>
  <si>
    <t>Personalaufwand</t>
  </si>
  <si>
    <t>Finanzaufwand</t>
  </si>
  <si>
    <t>Transferaufwand</t>
  </si>
  <si>
    <t>Durchlaufende Beiträge</t>
  </si>
  <si>
    <t>Ausserordentlicher Aufwand</t>
  </si>
  <si>
    <t>Fiskalertrag</t>
  </si>
  <si>
    <t>Regalien und Konzessionen</t>
  </si>
  <si>
    <t>Entgelte</t>
  </si>
  <si>
    <t>Verschiedene Erträge</t>
  </si>
  <si>
    <t>Finanzertrag</t>
  </si>
  <si>
    <t>Transferertrag</t>
  </si>
  <si>
    <t>Ausserordentlicher Ertrag</t>
  </si>
  <si>
    <t>30</t>
  </si>
  <si>
    <t>31</t>
  </si>
  <si>
    <t>Sach- und übriger Aufwand</t>
  </si>
  <si>
    <t>33</t>
  </si>
  <si>
    <t>Abschreibungen</t>
  </si>
  <si>
    <t>35</t>
  </si>
  <si>
    <t>Einlagen</t>
  </si>
  <si>
    <t>36</t>
  </si>
  <si>
    <t>37</t>
  </si>
  <si>
    <t>40</t>
  </si>
  <si>
    <t>41</t>
  </si>
  <si>
    <t>42</t>
  </si>
  <si>
    <t>43</t>
  </si>
  <si>
    <t>45</t>
  </si>
  <si>
    <t>Entnahmen Fonds</t>
  </si>
  <si>
    <t>46</t>
  </si>
  <si>
    <t>47</t>
  </si>
  <si>
    <t>Ergebnis aus betrieblicher Tätigkeit</t>
  </si>
  <si>
    <t>34</t>
  </si>
  <si>
    <t>44</t>
  </si>
  <si>
    <t>Operatives Ergebnis</t>
  </si>
  <si>
    <t>38</t>
  </si>
  <si>
    <t>48</t>
  </si>
  <si>
    <t>Ausserordentliches Ergebnis</t>
  </si>
  <si>
    <t>Gesamtergebnis Erfolgsrechnung</t>
  </si>
  <si>
    <t>Budget 2013</t>
  </si>
  <si>
    <t>Differenz
FP15 zu B14</t>
  </si>
  <si>
    <t>Differenz
FP16 zu FP15</t>
  </si>
  <si>
    <t>Differenz
B14 zu B13</t>
  </si>
  <si>
    <t>Beilage Medienmitteilung 19.09.2013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</si>
</sst>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?"/>
    <numFmt numFmtId="165" formatCode="??"/>
    <numFmt numFmtId="166" formatCode="_ * #,##0_ ;_ * \-#,##0_ ;_ * &quot;-&quot;??_ ;_ @_ "/>
    <numFmt numFmtId="167" formatCode="0.0%"/>
  </numFmts>
  <fonts count="22">
    <font>
      <sz val="10"/>
      <name val="MS Sans Serif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MS Sans Serif"/>
      <family val="2"/>
    </font>
    <font>
      <b/>
      <sz val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</cellStyleXfs>
  <cellXfs count="84">
    <xf numFmtId="0" fontId="0" fillId="0" borderId="0" xfId="0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Border="1" applyAlignment="1">
      <alignment vertical="center"/>
    </xf>
    <xf numFmtId="0" fontId="7" fillId="0" borderId="0" xfId="3" applyFont="1" applyBorder="1" applyAlignment="1">
      <alignment horizontal="right" vertical="center"/>
    </xf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4" xfId="3" applyFont="1" applyBorder="1" applyAlignment="1">
      <alignment horizontal="left" vertical="center"/>
    </xf>
    <xf numFmtId="0" fontId="5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center"/>
    </xf>
    <xf numFmtId="0" fontId="6" fillId="0" borderId="4" xfId="3" applyFont="1" applyBorder="1" applyAlignment="1">
      <alignment horizontal="left" vertical="center"/>
    </xf>
    <xf numFmtId="0" fontId="7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166" fontId="12" fillId="0" borderId="0" xfId="1" applyNumberFormat="1" applyFont="1" applyAlignment="1">
      <alignment vertical="center"/>
    </xf>
    <xf numFmtId="0" fontId="12" fillId="0" borderId="0" xfId="3" applyFont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5" fillId="0" borderId="0" xfId="5" applyNumberFormat="1" applyFont="1" applyFill="1" applyAlignment="1">
      <alignment horizontal="right" vertical="center"/>
    </xf>
    <xf numFmtId="0" fontId="15" fillId="2" borderId="0" xfId="5" applyNumberFormat="1" applyFont="1" applyFill="1" applyAlignment="1">
      <alignment horizontal="right" vertical="center"/>
    </xf>
    <xf numFmtId="0" fontId="19" fillId="0" borderId="4" xfId="3" applyFont="1" applyBorder="1" applyAlignment="1">
      <alignment horizontal="left" vertical="center"/>
    </xf>
    <xf numFmtId="0" fontId="19" fillId="0" borderId="0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0" fontId="6" fillId="0" borderId="3" xfId="3" applyFont="1" applyBorder="1" applyAlignment="1">
      <alignment horizontal="right" vertical="center"/>
    </xf>
    <xf numFmtId="0" fontId="6" fillId="0" borderId="3" xfId="3" applyFont="1" applyFill="1" applyBorder="1" applyAlignment="1">
      <alignment horizontal="right" vertical="center"/>
    </xf>
    <xf numFmtId="0" fontId="8" fillId="0" borderId="5" xfId="3" applyFont="1" applyFill="1" applyBorder="1" applyAlignment="1">
      <alignment horizontal="right" vertical="center"/>
    </xf>
    <xf numFmtId="0" fontId="6" fillId="0" borderId="8" xfId="3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164" fontId="15" fillId="0" borderId="0" xfId="5" applyNumberFormat="1" applyFont="1" applyAlignment="1">
      <alignment horizontal="left" vertical="center"/>
    </xf>
    <xf numFmtId="165" fontId="15" fillId="0" borderId="0" xfId="5" applyNumberFormat="1" applyFont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7" fillId="0" borderId="2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7" fillId="0" borderId="0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3" fontId="7" fillId="0" borderId="5" xfId="3" applyNumberFormat="1" applyFont="1" applyFill="1" applyBorder="1" applyAlignment="1">
      <alignment horizontal="right" vertical="center"/>
    </xf>
    <xf numFmtId="3" fontId="20" fillId="0" borderId="5" xfId="4" applyNumberFormat="1" applyFont="1" applyFill="1" applyBorder="1" applyAlignment="1">
      <alignment horizontal="right" vertical="center"/>
    </xf>
    <xf numFmtId="3" fontId="7" fillId="0" borderId="5" xfId="4" applyNumberFormat="1" applyFont="1" applyFill="1" applyBorder="1" applyAlignment="1">
      <alignment horizontal="right" vertical="center"/>
    </xf>
    <xf numFmtId="3" fontId="7" fillId="0" borderId="3" xfId="3" applyNumberFormat="1" applyFont="1" applyFill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20" fillId="0" borderId="2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20" fillId="0" borderId="7" xfId="3" applyFont="1" applyBorder="1" applyAlignment="1">
      <alignment vertical="center"/>
    </xf>
    <xf numFmtId="3" fontId="7" fillId="0" borderId="8" xfId="3" applyNumberFormat="1" applyFont="1" applyFill="1" applyBorder="1" applyAlignment="1">
      <alignment horizontal="right" vertical="center"/>
    </xf>
    <xf numFmtId="0" fontId="19" fillId="0" borderId="4" xfId="3" applyFont="1" applyFill="1" applyBorder="1" applyAlignment="1">
      <alignment vertical="center"/>
    </xf>
    <xf numFmtId="167" fontId="6" fillId="0" borderId="0" xfId="2" applyNumberFormat="1" applyFont="1" applyAlignment="1">
      <alignment vertical="center"/>
    </xf>
    <xf numFmtId="167" fontId="6" fillId="0" borderId="0" xfId="2" applyNumberFormat="1" applyFont="1" applyBorder="1" applyAlignment="1">
      <alignment vertical="center"/>
    </xf>
    <xf numFmtId="167" fontId="12" fillId="0" borderId="0" xfId="2" applyNumberFormat="1" applyFont="1" applyBorder="1" applyAlignment="1">
      <alignment vertical="center"/>
    </xf>
    <xf numFmtId="167" fontId="15" fillId="2" borderId="0" xfId="2" applyNumberFormat="1" applyFont="1" applyFill="1" applyAlignment="1">
      <alignment horizontal="right" vertical="center"/>
    </xf>
    <xf numFmtId="167" fontId="12" fillId="0" borderId="0" xfId="2" applyNumberFormat="1" applyFont="1" applyAlignment="1">
      <alignment vertical="center"/>
    </xf>
    <xf numFmtId="0" fontId="12" fillId="0" borderId="1" xfId="3" applyNumberFormat="1" applyFont="1" applyFill="1" applyBorder="1" applyAlignment="1">
      <alignment horizontal="right" vertical="center"/>
    </xf>
    <xf numFmtId="0" fontId="12" fillId="0" borderId="10" xfId="2" applyNumberFormat="1" applyFont="1" applyFill="1" applyBorder="1" applyAlignment="1">
      <alignment horizontal="right" vertical="center"/>
    </xf>
    <xf numFmtId="0" fontId="12" fillId="0" borderId="6" xfId="3" applyNumberFormat="1" applyFont="1" applyFill="1" applyBorder="1" applyAlignment="1">
      <alignment horizontal="right" vertical="center"/>
    </xf>
    <xf numFmtId="0" fontId="12" fillId="0" borderId="11" xfId="2" applyNumberFormat="1" applyFont="1" applyFill="1" applyBorder="1" applyAlignment="1">
      <alignment horizontal="right" vertical="center"/>
    </xf>
    <xf numFmtId="3" fontId="12" fillId="0" borderId="3" xfId="3" applyNumberFormat="1" applyFont="1" applyFill="1" applyBorder="1" applyAlignment="1">
      <alignment horizontal="right" vertical="center"/>
    </xf>
    <xf numFmtId="167" fontId="12" fillId="0" borderId="3" xfId="2" applyNumberFormat="1" applyFont="1" applyFill="1" applyBorder="1" applyAlignment="1">
      <alignment horizontal="right" vertical="center"/>
    </xf>
    <xf numFmtId="3" fontId="12" fillId="0" borderId="5" xfId="3" applyNumberFormat="1" applyFont="1" applyFill="1" applyBorder="1" applyAlignment="1">
      <alignment horizontal="right" vertical="center"/>
    </xf>
    <xf numFmtId="167" fontId="12" fillId="0" borderId="5" xfId="2" applyNumberFormat="1" applyFont="1" applyFill="1" applyBorder="1" applyAlignment="1">
      <alignment horizontal="right" vertical="center"/>
    </xf>
    <xf numFmtId="3" fontId="17" fillId="0" borderId="5" xfId="4" applyNumberFormat="1" applyFont="1" applyFill="1" applyBorder="1" applyAlignment="1">
      <alignment horizontal="right" vertical="center"/>
    </xf>
    <xf numFmtId="167" fontId="17" fillId="0" borderId="5" xfId="2" applyNumberFormat="1" applyFont="1" applyFill="1" applyBorder="1" applyAlignment="1">
      <alignment horizontal="right" vertical="center"/>
    </xf>
    <xf numFmtId="3" fontId="12" fillId="0" borderId="5" xfId="4" applyNumberFormat="1" applyFont="1" applyFill="1" applyBorder="1" applyAlignment="1">
      <alignment horizontal="right" vertical="center"/>
    </xf>
    <xf numFmtId="3" fontId="12" fillId="0" borderId="8" xfId="3" applyNumberFormat="1" applyFont="1" applyFill="1" applyBorder="1" applyAlignment="1">
      <alignment horizontal="right" vertical="center"/>
    </xf>
    <xf numFmtId="167" fontId="12" fillId="0" borderId="8" xfId="2" applyNumberFormat="1" applyFont="1" applyFill="1" applyBorder="1" applyAlignment="1">
      <alignment horizontal="right" vertical="center"/>
    </xf>
    <xf numFmtId="0" fontId="21" fillId="0" borderId="4" xfId="3" applyNumberFormat="1" applyFont="1" applyFill="1" applyBorder="1" applyAlignment="1">
      <alignment horizontal="center" vertical="center" wrapText="1"/>
    </xf>
    <xf numFmtId="0" fontId="21" fillId="0" borderId="9" xfId="3" applyNumberFormat="1" applyFont="1" applyFill="1" applyBorder="1" applyAlignment="1">
      <alignment horizontal="center" vertical="center" wrapText="1"/>
    </xf>
  </cellXfs>
  <cellStyles count="12">
    <cellStyle name="Dezimal" xfId="1" builtinId="3"/>
    <cellStyle name="Dezimal 2" xfId="4"/>
    <cellStyle name="Dezimal 3" xfId="5"/>
    <cellStyle name="Dezimal 4" xfId="6"/>
    <cellStyle name="Prozent" xfId="2" builtinId="5"/>
    <cellStyle name="Standard" xfId="0" builtinId="0"/>
    <cellStyle name="Standard 2" xfId="7"/>
    <cellStyle name="Standard 2 2" xfId="8"/>
    <cellStyle name="Standard 2 3" xfId="9"/>
    <cellStyle name="Standard 3" xfId="3"/>
    <cellStyle name="Standard 4" xfId="10"/>
    <cellStyle name="Standard 5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5"/>
  <sheetViews>
    <sheetView tabSelected="1" zoomScaleNormal="100" workbookViewId="0">
      <pane ySplit="7" topLeftCell="A53" activePane="bottomLeft" state="frozen"/>
      <selection activeCell="J22" sqref="J22"/>
      <selection pane="bottomLeft" sqref="A1:N73"/>
    </sheetView>
  </sheetViews>
  <sheetFormatPr baseColWidth="10" defaultRowHeight="15"/>
  <cols>
    <col min="1" max="1" width="6.85546875" style="5" customWidth="1"/>
    <col min="2" max="2" width="2.7109375" style="5" customWidth="1"/>
    <col min="3" max="3" width="35.85546875" style="30" customWidth="1"/>
    <col min="4" max="6" width="12.28515625" style="4" customWidth="1"/>
    <col min="7" max="8" width="12.28515625" style="5" customWidth="1"/>
    <col min="9" max="9" width="8.28515625" style="5" customWidth="1"/>
    <col min="10" max="14" width="8.28515625" style="64" customWidth="1"/>
    <col min="15" max="16384" width="11.42578125" style="5"/>
  </cols>
  <sheetData>
    <row r="1" spans="1:22" ht="18">
      <c r="A1" s="1" t="s">
        <v>0</v>
      </c>
      <c r="B1" s="2"/>
      <c r="N1" s="6" t="s">
        <v>55</v>
      </c>
    </row>
    <row r="2" spans="1:22" ht="6" customHeight="1">
      <c r="A2" s="3"/>
      <c r="B2" s="3"/>
      <c r="C2" s="45"/>
      <c r="N2" s="5"/>
    </row>
    <row r="3" spans="1:22" ht="11.25" customHeight="1">
      <c r="A3" s="3"/>
      <c r="B3" s="3"/>
      <c r="G3" s="3"/>
      <c r="H3" s="3"/>
      <c r="I3" s="3"/>
      <c r="J3" s="65"/>
      <c r="K3" s="65"/>
      <c r="L3" s="65"/>
      <c r="M3" s="65"/>
      <c r="N3" s="8" t="s">
        <v>2</v>
      </c>
    </row>
    <row r="4" spans="1:22" ht="11.25" customHeight="1">
      <c r="A4" s="3"/>
      <c r="B4" s="3"/>
      <c r="G4" s="3"/>
      <c r="H4" s="3"/>
      <c r="I4" s="3"/>
      <c r="J4" s="65"/>
      <c r="K4" s="65"/>
      <c r="L4" s="65"/>
      <c r="M4" s="65"/>
      <c r="N4" s="65"/>
    </row>
    <row r="5" spans="1:22" ht="9" customHeight="1">
      <c r="A5" s="9"/>
      <c r="B5" s="10"/>
      <c r="C5" s="46"/>
      <c r="D5" s="31"/>
      <c r="E5" s="31"/>
      <c r="F5" s="31"/>
      <c r="G5" s="32"/>
      <c r="H5" s="33"/>
      <c r="I5" s="69"/>
      <c r="J5" s="70"/>
      <c r="K5" s="69"/>
      <c r="L5" s="70"/>
      <c r="M5" s="69"/>
      <c r="N5" s="70"/>
    </row>
    <row r="6" spans="1:22" ht="25.5" customHeight="1">
      <c r="A6" s="11"/>
      <c r="B6" s="7" t="s">
        <v>1</v>
      </c>
      <c r="C6" s="45"/>
      <c r="D6" s="34">
        <v>2012</v>
      </c>
      <c r="E6" s="34" t="s">
        <v>51</v>
      </c>
      <c r="F6" s="34" t="s">
        <v>5</v>
      </c>
      <c r="G6" s="34" t="s">
        <v>4</v>
      </c>
      <c r="H6" s="34" t="s">
        <v>3</v>
      </c>
      <c r="I6" s="82" t="s">
        <v>54</v>
      </c>
      <c r="J6" s="83"/>
      <c r="K6" s="82" t="s">
        <v>52</v>
      </c>
      <c r="L6" s="83"/>
      <c r="M6" s="82" t="s">
        <v>53</v>
      </c>
      <c r="N6" s="83"/>
    </row>
    <row r="7" spans="1:22" ht="9" customHeight="1">
      <c r="A7" s="12"/>
      <c r="B7" s="13"/>
      <c r="C7" s="47"/>
      <c r="D7" s="35"/>
      <c r="E7" s="35"/>
      <c r="F7" s="35"/>
      <c r="G7" s="35"/>
      <c r="H7" s="35"/>
      <c r="I7" s="71"/>
      <c r="J7" s="72"/>
      <c r="K7" s="71"/>
      <c r="L7" s="72"/>
      <c r="M7" s="71"/>
      <c r="N7" s="72"/>
    </row>
    <row r="8" spans="1:22" s="3" customFormat="1" ht="6" customHeight="1">
      <c r="A8" s="9"/>
      <c r="B8" s="58"/>
      <c r="C8" s="59"/>
      <c r="D8" s="57"/>
      <c r="E8" s="57"/>
      <c r="F8" s="57"/>
      <c r="G8" s="57"/>
      <c r="H8" s="57"/>
      <c r="I8" s="73"/>
      <c r="J8" s="74"/>
      <c r="K8" s="73"/>
      <c r="L8" s="74"/>
      <c r="M8" s="73"/>
      <c r="N8" s="74"/>
    </row>
    <row r="9" spans="1:22" s="3" customFormat="1" ht="15.75">
      <c r="A9" s="14"/>
      <c r="B9" s="7" t="s">
        <v>6</v>
      </c>
      <c r="C9" s="45"/>
      <c r="D9" s="54"/>
      <c r="E9" s="54"/>
      <c r="F9" s="54"/>
      <c r="G9" s="54"/>
      <c r="H9" s="54"/>
      <c r="I9" s="75"/>
      <c r="J9" s="76"/>
      <c r="K9" s="75"/>
      <c r="L9" s="76"/>
      <c r="M9" s="75"/>
      <c r="N9" s="76"/>
    </row>
    <row r="10" spans="1:22" s="3" customFormat="1" ht="6" customHeight="1">
      <c r="A10" s="14"/>
      <c r="B10" s="7"/>
      <c r="C10" s="45"/>
      <c r="D10" s="54"/>
      <c r="E10" s="54"/>
      <c r="F10" s="54"/>
      <c r="G10" s="54"/>
      <c r="H10" s="54"/>
      <c r="I10" s="75"/>
      <c r="J10" s="76"/>
      <c r="K10" s="75"/>
      <c r="L10" s="76"/>
      <c r="M10" s="75"/>
      <c r="N10" s="76"/>
    </row>
    <row r="11" spans="1:22" s="16" customFormat="1" ht="14.25">
      <c r="A11" s="15"/>
      <c r="B11" s="36"/>
      <c r="C11" s="48" t="s">
        <v>7</v>
      </c>
      <c r="D11" s="55">
        <f t="shared" ref="D11:D17" si="0">SUM(D51/1000)</f>
        <v>-323012.64600999997</v>
      </c>
      <c r="E11" s="55">
        <f t="shared" ref="E11:G11" si="1">SUM(E51/1000)</f>
        <v>-327398.90000000002</v>
      </c>
      <c r="F11" s="55">
        <f t="shared" si="1"/>
        <v>-336490.3</v>
      </c>
      <c r="G11" s="55">
        <f t="shared" si="1"/>
        <v>-334682.40000000002</v>
      </c>
      <c r="H11" s="55">
        <f t="shared" ref="H11" si="2">SUM(H51/1000)</f>
        <v>-339639.3</v>
      </c>
      <c r="I11" s="77">
        <f>F11-E11</f>
        <v>-9091.3999999999651</v>
      </c>
      <c r="J11" s="78">
        <f>I11/E11</f>
        <v>2.7768572221836922E-2</v>
      </c>
      <c r="K11" s="77">
        <f>G11-F11</f>
        <v>1807.8999999999651</v>
      </c>
      <c r="L11" s="78">
        <f>K11/F11</f>
        <v>-5.3728146101090137E-3</v>
      </c>
      <c r="M11" s="77">
        <f>H11-G11</f>
        <v>-4956.8999999999651</v>
      </c>
      <c r="N11" s="78">
        <f>M11/G11</f>
        <v>1.4810757900624487E-2</v>
      </c>
      <c r="Q11" s="37"/>
      <c r="R11" s="37"/>
      <c r="S11" s="37"/>
      <c r="T11" s="37"/>
      <c r="U11" s="37"/>
      <c r="V11" s="37"/>
    </row>
    <row r="12" spans="1:22" s="16" customFormat="1" ht="14.25">
      <c r="A12" s="15"/>
      <c r="B12" s="38" t="s">
        <v>26</v>
      </c>
      <c r="C12" s="49" t="s">
        <v>14</v>
      </c>
      <c r="D12" s="56">
        <f t="shared" si="0"/>
        <v>-72286.726549999992</v>
      </c>
      <c r="E12" s="56">
        <f t="shared" ref="E12:H17" si="3">SUM(E52/1000)</f>
        <v>-74993.3</v>
      </c>
      <c r="F12" s="56">
        <f t="shared" si="3"/>
        <v>-76166.8</v>
      </c>
      <c r="G12" s="56">
        <f t="shared" si="3"/>
        <v>-76577.100000000006</v>
      </c>
      <c r="H12" s="56">
        <f t="shared" si="3"/>
        <v>-77302.5</v>
      </c>
      <c r="I12" s="79">
        <f t="shared" ref="I12:I17" si="4">F12-E12</f>
        <v>-1173.5</v>
      </c>
      <c r="J12" s="76">
        <f t="shared" ref="J12:J17" si="5">I12/E12</f>
        <v>1.5648064560434063E-2</v>
      </c>
      <c r="K12" s="79">
        <f t="shared" ref="K12:K17" si="6">G12-F12</f>
        <v>-410.30000000000291</v>
      </c>
      <c r="L12" s="76">
        <f t="shared" ref="L12:L17" si="7">K12/F12</f>
        <v>5.3868614672009704E-3</v>
      </c>
      <c r="M12" s="79">
        <f t="shared" ref="M12:M17" si="8">H12-G12</f>
        <v>-725.39999999999418</v>
      </c>
      <c r="N12" s="76">
        <f t="shared" ref="N12:N17" si="9">M12/G12</f>
        <v>9.4728058388211904E-3</v>
      </c>
      <c r="Q12" s="39"/>
      <c r="R12" s="39"/>
      <c r="S12" s="39"/>
      <c r="T12" s="39"/>
      <c r="U12" s="39"/>
      <c r="V12" s="39"/>
    </row>
    <row r="13" spans="1:22" s="16" customFormat="1" ht="14.25">
      <c r="A13" s="15"/>
      <c r="B13" s="38" t="s">
        <v>27</v>
      </c>
      <c r="C13" s="49" t="s">
        <v>28</v>
      </c>
      <c r="D13" s="56">
        <f t="shared" si="0"/>
        <v>-26851.777260000003</v>
      </c>
      <c r="E13" s="56">
        <f t="shared" si="3"/>
        <v>-27000.6</v>
      </c>
      <c r="F13" s="56">
        <f t="shared" si="3"/>
        <v>-30461.599999999999</v>
      </c>
      <c r="G13" s="56">
        <f t="shared" si="3"/>
        <v>-28462</v>
      </c>
      <c r="H13" s="56">
        <f t="shared" si="3"/>
        <v>-29370.5</v>
      </c>
      <c r="I13" s="79">
        <f t="shared" si="4"/>
        <v>-3461</v>
      </c>
      <c r="J13" s="76">
        <f t="shared" si="5"/>
        <v>0.12818233668881432</v>
      </c>
      <c r="K13" s="79">
        <f t="shared" si="6"/>
        <v>1999.5999999999985</v>
      </c>
      <c r="L13" s="76">
        <f t="shared" si="7"/>
        <v>-6.5643301730703527E-2</v>
      </c>
      <c r="M13" s="79">
        <f t="shared" si="8"/>
        <v>-908.5</v>
      </c>
      <c r="N13" s="76">
        <f t="shared" si="9"/>
        <v>3.1919752652659686E-2</v>
      </c>
      <c r="Q13" s="39"/>
      <c r="R13" s="39"/>
      <c r="S13" s="39"/>
      <c r="T13" s="39"/>
      <c r="U13" s="39"/>
      <c r="V13" s="39"/>
    </row>
    <row r="14" spans="1:22" s="16" customFormat="1" ht="14.25">
      <c r="A14" s="15"/>
      <c r="B14" s="38" t="s">
        <v>29</v>
      </c>
      <c r="C14" s="49" t="s">
        <v>30</v>
      </c>
      <c r="D14" s="56">
        <f t="shared" si="0"/>
        <v>-9286.8905799999993</v>
      </c>
      <c r="E14" s="56">
        <f t="shared" si="3"/>
        <v>-8571</v>
      </c>
      <c r="F14" s="56">
        <f t="shared" si="3"/>
        <v>-7770</v>
      </c>
      <c r="G14" s="56">
        <f t="shared" si="3"/>
        <v>-5969</v>
      </c>
      <c r="H14" s="56">
        <f t="shared" si="3"/>
        <v>-6211</v>
      </c>
      <c r="I14" s="79">
        <f t="shared" si="4"/>
        <v>801</v>
      </c>
      <c r="J14" s="76">
        <f t="shared" si="5"/>
        <v>-9.3454672733636682E-2</v>
      </c>
      <c r="K14" s="79">
        <f t="shared" si="6"/>
        <v>1801</v>
      </c>
      <c r="L14" s="76">
        <f t="shared" si="7"/>
        <v>-0.23178893178893178</v>
      </c>
      <c r="M14" s="79">
        <f t="shared" si="8"/>
        <v>-242</v>
      </c>
      <c r="N14" s="76">
        <f t="shared" si="9"/>
        <v>4.0542804489864297E-2</v>
      </c>
      <c r="Q14" s="39"/>
      <c r="R14" s="39"/>
      <c r="S14" s="39"/>
      <c r="T14" s="39"/>
      <c r="U14" s="39"/>
      <c r="V14" s="39"/>
    </row>
    <row r="15" spans="1:22" s="16" customFormat="1" ht="14.25">
      <c r="A15" s="15"/>
      <c r="B15" s="38" t="s">
        <v>31</v>
      </c>
      <c r="C15" s="49" t="s">
        <v>32</v>
      </c>
      <c r="D15" s="56">
        <f t="shared" si="0"/>
        <v>-1319.36211</v>
      </c>
      <c r="E15" s="56">
        <f t="shared" si="3"/>
        <v>-189.4</v>
      </c>
      <c r="F15" s="56">
        <f t="shared" si="3"/>
        <v>-171.5</v>
      </c>
      <c r="G15" s="56">
        <f t="shared" si="3"/>
        <v>-171.5</v>
      </c>
      <c r="H15" s="56">
        <f t="shared" si="3"/>
        <v>-171.5</v>
      </c>
      <c r="I15" s="79">
        <f t="shared" si="4"/>
        <v>17.900000000000006</v>
      </c>
      <c r="J15" s="76">
        <f t="shared" si="5"/>
        <v>-9.4508975712777221E-2</v>
      </c>
      <c r="K15" s="79">
        <f t="shared" si="6"/>
        <v>0</v>
      </c>
      <c r="L15" s="76">
        <f t="shared" si="7"/>
        <v>0</v>
      </c>
      <c r="M15" s="79">
        <f t="shared" si="8"/>
        <v>0</v>
      </c>
      <c r="N15" s="76">
        <f t="shared" si="9"/>
        <v>0</v>
      </c>
      <c r="Q15" s="39"/>
      <c r="R15" s="39"/>
      <c r="S15" s="39"/>
      <c r="T15" s="39"/>
      <c r="U15" s="39"/>
      <c r="V15" s="39"/>
    </row>
    <row r="16" spans="1:22" s="16" customFormat="1" ht="14.25">
      <c r="A16" s="15"/>
      <c r="B16" s="38" t="s">
        <v>33</v>
      </c>
      <c r="C16" s="49" t="s">
        <v>16</v>
      </c>
      <c r="D16" s="56">
        <f t="shared" si="0"/>
        <v>-191174.46018999998</v>
      </c>
      <c r="E16" s="56">
        <f t="shared" si="3"/>
        <v>-194388.9</v>
      </c>
      <c r="F16" s="56">
        <f t="shared" si="3"/>
        <v>-199700.9</v>
      </c>
      <c r="G16" s="56">
        <f t="shared" si="3"/>
        <v>-201283.3</v>
      </c>
      <c r="H16" s="56">
        <f t="shared" si="3"/>
        <v>-204364.3</v>
      </c>
      <c r="I16" s="79">
        <f t="shared" si="4"/>
        <v>-5312</v>
      </c>
      <c r="J16" s="76">
        <f t="shared" si="5"/>
        <v>2.7326663199390502E-2</v>
      </c>
      <c r="K16" s="79">
        <f t="shared" si="6"/>
        <v>-1582.3999999999942</v>
      </c>
      <c r="L16" s="76">
        <f t="shared" si="7"/>
        <v>7.923850117851218E-3</v>
      </c>
      <c r="M16" s="79">
        <f t="shared" si="8"/>
        <v>-3081</v>
      </c>
      <c r="N16" s="76">
        <f t="shared" si="9"/>
        <v>1.530678402033353E-2</v>
      </c>
      <c r="Q16" s="39"/>
      <c r="R16" s="39"/>
      <c r="S16" s="39"/>
      <c r="T16" s="39"/>
      <c r="U16" s="39"/>
      <c r="V16" s="39"/>
    </row>
    <row r="17" spans="1:22" s="16" customFormat="1" ht="14.25">
      <c r="A17" s="15"/>
      <c r="B17" s="38" t="s">
        <v>34</v>
      </c>
      <c r="C17" s="49" t="s">
        <v>17</v>
      </c>
      <c r="D17" s="56">
        <f t="shared" si="0"/>
        <v>-22093.429319999999</v>
      </c>
      <c r="E17" s="56">
        <f t="shared" si="3"/>
        <v>-22255.7</v>
      </c>
      <c r="F17" s="56">
        <f t="shared" si="3"/>
        <v>-22219.5</v>
      </c>
      <c r="G17" s="56">
        <f t="shared" si="3"/>
        <v>-22219.5</v>
      </c>
      <c r="H17" s="56">
        <f t="shared" si="3"/>
        <v>-22219.5</v>
      </c>
      <c r="I17" s="79">
        <f t="shared" si="4"/>
        <v>36.200000000000728</v>
      </c>
      <c r="J17" s="76">
        <f t="shared" si="5"/>
        <v>-1.6265496030230784E-3</v>
      </c>
      <c r="K17" s="79">
        <f t="shared" si="6"/>
        <v>0</v>
      </c>
      <c r="L17" s="76">
        <f t="shared" si="7"/>
        <v>0</v>
      </c>
      <c r="M17" s="79">
        <f t="shared" si="8"/>
        <v>0</v>
      </c>
      <c r="N17" s="76">
        <f t="shared" si="9"/>
        <v>0</v>
      </c>
      <c r="Q17" s="39"/>
      <c r="R17" s="39"/>
      <c r="S17" s="39"/>
      <c r="T17" s="39"/>
      <c r="U17" s="39"/>
      <c r="V17" s="39"/>
    </row>
    <row r="18" spans="1:22" s="3" customFormat="1" ht="6" customHeight="1">
      <c r="A18" s="14"/>
      <c r="B18" s="7"/>
      <c r="C18" s="45"/>
      <c r="D18" s="54"/>
      <c r="E18" s="54"/>
      <c r="F18" s="54"/>
      <c r="G18" s="54"/>
      <c r="H18" s="54"/>
      <c r="I18" s="75"/>
      <c r="J18" s="76"/>
      <c r="K18" s="75"/>
      <c r="L18" s="76"/>
      <c r="M18" s="75"/>
      <c r="N18" s="76"/>
    </row>
    <row r="19" spans="1:22" s="16" customFormat="1" ht="14.25">
      <c r="A19" s="17"/>
      <c r="B19" s="24"/>
      <c r="C19" s="50" t="s">
        <v>8</v>
      </c>
      <c r="D19" s="55">
        <f t="shared" ref="D19:H26" si="10">SUM(D58/1000)</f>
        <v>303463.51336000004</v>
      </c>
      <c r="E19" s="55">
        <f t="shared" si="10"/>
        <v>307950.3</v>
      </c>
      <c r="F19" s="55">
        <f t="shared" si="10"/>
        <v>318093.59999999998</v>
      </c>
      <c r="G19" s="55">
        <f t="shared" si="10"/>
        <v>307186.59999999998</v>
      </c>
      <c r="H19" s="55">
        <f t="shared" si="10"/>
        <v>311614.09999999998</v>
      </c>
      <c r="I19" s="77">
        <f t="shared" ref="I19:I26" si="11">F19-E19</f>
        <v>10143.299999999988</v>
      </c>
      <c r="J19" s="78">
        <f t="shared" ref="J19:J26" si="12">I19/E19</f>
        <v>3.2938107220548213E-2</v>
      </c>
      <c r="K19" s="77">
        <f t="shared" ref="K19:K26" si="13">G19-F19</f>
        <v>-10907</v>
      </c>
      <c r="L19" s="78">
        <f t="shared" ref="L19:L26" si="14">K19/F19</f>
        <v>-3.4288649630171752E-2</v>
      </c>
      <c r="M19" s="77">
        <f t="shared" ref="M19:M26" si="15">H19-G19</f>
        <v>4427.5</v>
      </c>
      <c r="N19" s="78">
        <f t="shared" ref="N19:N26" si="16">M19/G19</f>
        <v>1.4413063590664438E-2</v>
      </c>
      <c r="Q19" s="40"/>
      <c r="R19" s="40"/>
      <c r="S19" s="40"/>
      <c r="T19" s="40"/>
      <c r="U19" s="40"/>
      <c r="V19" s="40"/>
    </row>
    <row r="20" spans="1:22" s="16" customFormat="1" ht="14.25">
      <c r="A20" s="17"/>
      <c r="B20" s="38" t="s">
        <v>35</v>
      </c>
      <c r="C20" s="49" t="s">
        <v>19</v>
      </c>
      <c r="D20" s="56">
        <f t="shared" si="10"/>
        <v>164686.26715</v>
      </c>
      <c r="E20" s="56">
        <f t="shared" si="10"/>
        <v>171340</v>
      </c>
      <c r="F20" s="56">
        <f t="shared" si="10"/>
        <v>177750</v>
      </c>
      <c r="G20" s="56">
        <f t="shared" si="10"/>
        <v>166418.70000000001</v>
      </c>
      <c r="H20" s="56">
        <f t="shared" si="10"/>
        <v>169666.4</v>
      </c>
      <c r="I20" s="79">
        <f t="shared" si="11"/>
        <v>6410</v>
      </c>
      <c r="J20" s="76">
        <f t="shared" si="12"/>
        <v>3.74109956811019E-2</v>
      </c>
      <c r="K20" s="79">
        <f t="shared" si="13"/>
        <v>-11331.299999999988</v>
      </c>
      <c r="L20" s="76">
        <f t="shared" si="14"/>
        <v>-6.3748523206750993E-2</v>
      </c>
      <c r="M20" s="79">
        <f t="shared" si="15"/>
        <v>3247.6999999999825</v>
      </c>
      <c r="N20" s="76">
        <f t="shared" si="16"/>
        <v>1.9515234766285174E-2</v>
      </c>
      <c r="Q20" s="39"/>
      <c r="R20" s="39"/>
      <c r="S20" s="39"/>
      <c r="T20" s="39"/>
      <c r="U20" s="39"/>
      <c r="V20" s="39"/>
    </row>
    <row r="21" spans="1:22" s="16" customFormat="1" ht="14.25">
      <c r="A21" s="17"/>
      <c r="B21" s="38" t="s">
        <v>36</v>
      </c>
      <c r="C21" s="49" t="s">
        <v>20</v>
      </c>
      <c r="D21" s="56">
        <f t="shared" si="10"/>
        <v>11968.838800000001</v>
      </c>
      <c r="E21" s="56">
        <f t="shared" si="10"/>
        <v>12181.1</v>
      </c>
      <c r="F21" s="56">
        <f t="shared" si="10"/>
        <v>11960.6</v>
      </c>
      <c r="G21" s="56">
        <f t="shared" si="10"/>
        <v>12001.6</v>
      </c>
      <c r="H21" s="56">
        <f t="shared" si="10"/>
        <v>12021.6</v>
      </c>
      <c r="I21" s="79">
        <f t="shared" si="11"/>
        <v>-220.5</v>
      </c>
      <c r="J21" s="76">
        <f t="shared" si="12"/>
        <v>-1.8101813465122196E-2</v>
      </c>
      <c r="K21" s="79">
        <f t="shared" si="13"/>
        <v>41</v>
      </c>
      <c r="L21" s="76">
        <f t="shared" si="14"/>
        <v>3.4279216761700917E-3</v>
      </c>
      <c r="M21" s="79">
        <f t="shared" si="15"/>
        <v>20</v>
      </c>
      <c r="N21" s="76">
        <f t="shared" si="16"/>
        <v>1.6664444740701239E-3</v>
      </c>
      <c r="Q21" s="39"/>
      <c r="R21" s="39"/>
      <c r="S21" s="39"/>
      <c r="T21" s="39"/>
      <c r="U21" s="39"/>
      <c r="V21" s="39"/>
    </row>
    <row r="22" spans="1:22" s="16" customFormat="1" ht="14.25">
      <c r="A22" s="17"/>
      <c r="B22" s="38" t="s">
        <v>37</v>
      </c>
      <c r="C22" s="49" t="s">
        <v>21</v>
      </c>
      <c r="D22" s="56">
        <f t="shared" si="10"/>
        <v>20958.148020000001</v>
      </c>
      <c r="E22" s="56">
        <f t="shared" si="10"/>
        <v>20591.5</v>
      </c>
      <c r="F22" s="56">
        <f t="shared" si="10"/>
        <v>21155.599999999999</v>
      </c>
      <c r="G22" s="56">
        <f t="shared" si="10"/>
        <v>21370.6</v>
      </c>
      <c r="H22" s="56">
        <f t="shared" si="10"/>
        <v>21631.9</v>
      </c>
      <c r="I22" s="79">
        <f t="shared" si="11"/>
        <v>564.09999999999854</v>
      </c>
      <c r="J22" s="76">
        <f t="shared" si="12"/>
        <v>2.7394798824757718E-2</v>
      </c>
      <c r="K22" s="79">
        <f t="shared" si="13"/>
        <v>215</v>
      </c>
      <c r="L22" s="76">
        <f t="shared" si="14"/>
        <v>1.0162793775643329E-2</v>
      </c>
      <c r="M22" s="79">
        <f t="shared" si="15"/>
        <v>261.30000000000291</v>
      </c>
      <c r="N22" s="76">
        <f t="shared" si="16"/>
        <v>1.2227078322555424E-2</v>
      </c>
      <c r="Q22" s="39"/>
      <c r="R22" s="39"/>
      <c r="S22" s="39"/>
      <c r="T22" s="39"/>
      <c r="U22" s="39"/>
      <c r="V22" s="39"/>
    </row>
    <row r="23" spans="1:22" s="16" customFormat="1" ht="14.25">
      <c r="A23" s="17"/>
      <c r="B23" s="38" t="s">
        <v>38</v>
      </c>
      <c r="C23" s="49" t="s">
        <v>22</v>
      </c>
      <c r="D23" s="56">
        <f t="shared" si="10"/>
        <v>69.329800000000006</v>
      </c>
      <c r="E23" s="56">
        <f t="shared" si="10"/>
        <v>42</v>
      </c>
      <c r="F23" s="56">
        <f t="shared" si="10"/>
        <v>58</v>
      </c>
      <c r="G23" s="56">
        <f t="shared" si="10"/>
        <v>58</v>
      </c>
      <c r="H23" s="56">
        <f t="shared" si="10"/>
        <v>58</v>
      </c>
      <c r="I23" s="79">
        <f t="shared" si="11"/>
        <v>16</v>
      </c>
      <c r="J23" s="76">
        <f t="shared" si="12"/>
        <v>0.38095238095238093</v>
      </c>
      <c r="K23" s="79">
        <f t="shared" si="13"/>
        <v>0</v>
      </c>
      <c r="L23" s="76">
        <f t="shared" si="14"/>
        <v>0</v>
      </c>
      <c r="M23" s="79">
        <f t="shared" si="15"/>
        <v>0</v>
      </c>
      <c r="N23" s="76">
        <f t="shared" si="16"/>
        <v>0</v>
      </c>
      <c r="Q23" s="39"/>
      <c r="R23" s="39"/>
      <c r="S23" s="39"/>
      <c r="T23" s="39"/>
      <c r="U23" s="39"/>
      <c r="V23" s="39"/>
    </row>
    <row r="24" spans="1:22" s="16" customFormat="1" ht="14.25">
      <c r="A24" s="17"/>
      <c r="B24" s="38" t="s">
        <v>39</v>
      </c>
      <c r="C24" s="49" t="s">
        <v>40</v>
      </c>
      <c r="D24" s="56">
        <f t="shared" si="10"/>
        <v>252.1525</v>
      </c>
      <c r="E24" s="56">
        <f t="shared" si="10"/>
        <v>246.7</v>
      </c>
      <c r="F24" s="56">
        <f t="shared" si="10"/>
        <v>381.9</v>
      </c>
      <c r="G24" s="56">
        <f t="shared" si="10"/>
        <v>186.7</v>
      </c>
      <c r="H24" s="56">
        <f t="shared" si="10"/>
        <v>186.7</v>
      </c>
      <c r="I24" s="79">
        <f t="shared" si="11"/>
        <v>135.19999999999999</v>
      </c>
      <c r="J24" s="76">
        <f t="shared" si="12"/>
        <v>0.54803404945277667</v>
      </c>
      <c r="K24" s="79">
        <f t="shared" si="13"/>
        <v>-195.2</v>
      </c>
      <c r="L24" s="76">
        <f t="shared" si="14"/>
        <v>-0.5111285676878764</v>
      </c>
      <c r="M24" s="79">
        <f t="shared" si="15"/>
        <v>0</v>
      </c>
      <c r="N24" s="76">
        <f t="shared" si="16"/>
        <v>0</v>
      </c>
      <c r="Q24" s="39"/>
      <c r="R24" s="39"/>
      <c r="S24" s="39"/>
      <c r="T24" s="39"/>
      <c r="U24" s="39"/>
      <c r="V24" s="39"/>
    </row>
    <row r="25" spans="1:22" s="16" customFormat="1" ht="14.25">
      <c r="A25" s="17"/>
      <c r="B25" s="38" t="s">
        <v>41</v>
      </c>
      <c r="C25" s="49" t="s">
        <v>24</v>
      </c>
      <c r="D25" s="56">
        <f t="shared" si="10"/>
        <v>83435.347769999993</v>
      </c>
      <c r="E25" s="56">
        <f t="shared" si="10"/>
        <v>81293.3</v>
      </c>
      <c r="F25" s="56">
        <f t="shared" si="10"/>
        <v>84568</v>
      </c>
      <c r="G25" s="56">
        <f t="shared" si="10"/>
        <v>84931.5</v>
      </c>
      <c r="H25" s="56">
        <f t="shared" si="10"/>
        <v>85830</v>
      </c>
      <c r="I25" s="79">
        <f t="shared" si="11"/>
        <v>3274.6999999999971</v>
      </c>
      <c r="J25" s="76">
        <f t="shared" si="12"/>
        <v>4.0282532508829107E-2</v>
      </c>
      <c r="K25" s="79">
        <f t="shared" si="13"/>
        <v>363.5</v>
      </c>
      <c r="L25" s="76">
        <f t="shared" si="14"/>
        <v>4.298316147951944E-3</v>
      </c>
      <c r="M25" s="79">
        <f t="shared" si="15"/>
        <v>898.5</v>
      </c>
      <c r="N25" s="76">
        <f t="shared" si="16"/>
        <v>1.0579113756380142E-2</v>
      </c>
      <c r="Q25" s="39"/>
      <c r="R25" s="39"/>
      <c r="S25" s="39"/>
      <c r="T25" s="39"/>
      <c r="U25" s="39"/>
      <c r="V25" s="39"/>
    </row>
    <row r="26" spans="1:22" s="16" customFormat="1" ht="14.25">
      <c r="A26" s="17"/>
      <c r="B26" s="38" t="s">
        <v>42</v>
      </c>
      <c r="C26" s="49" t="s">
        <v>17</v>
      </c>
      <c r="D26" s="56">
        <f t="shared" si="10"/>
        <v>22093.429319999999</v>
      </c>
      <c r="E26" s="56">
        <f t="shared" si="10"/>
        <v>22255.7</v>
      </c>
      <c r="F26" s="56">
        <f t="shared" si="10"/>
        <v>22219.5</v>
      </c>
      <c r="G26" s="56">
        <f t="shared" si="10"/>
        <v>22219.5</v>
      </c>
      <c r="H26" s="56">
        <f t="shared" si="10"/>
        <v>22219.5</v>
      </c>
      <c r="I26" s="79">
        <f t="shared" si="11"/>
        <v>-36.200000000000728</v>
      </c>
      <c r="J26" s="76">
        <f t="shared" si="12"/>
        <v>-1.6265496030230784E-3</v>
      </c>
      <c r="K26" s="79">
        <f t="shared" si="13"/>
        <v>0</v>
      </c>
      <c r="L26" s="76">
        <f t="shared" si="14"/>
        <v>0</v>
      </c>
      <c r="M26" s="79">
        <f t="shared" si="15"/>
        <v>0</v>
      </c>
      <c r="N26" s="76">
        <f t="shared" si="16"/>
        <v>0</v>
      </c>
      <c r="Q26" s="39"/>
      <c r="R26" s="39"/>
      <c r="S26" s="39"/>
      <c r="T26" s="39"/>
      <c r="U26" s="39"/>
      <c r="V26" s="39"/>
    </row>
    <row r="27" spans="1:22" s="3" customFormat="1" ht="6" customHeight="1">
      <c r="A27" s="14"/>
      <c r="B27" s="7"/>
      <c r="C27" s="45"/>
      <c r="D27" s="54"/>
      <c r="E27" s="54"/>
      <c r="F27" s="54"/>
      <c r="G27" s="54"/>
      <c r="H27" s="54"/>
      <c r="I27" s="75"/>
      <c r="J27" s="76"/>
      <c r="K27" s="75"/>
      <c r="L27" s="76"/>
      <c r="M27" s="75"/>
      <c r="N27" s="76"/>
    </row>
    <row r="28" spans="1:22" s="16" customFormat="1" ht="21" customHeight="1">
      <c r="A28" s="17"/>
      <c r="C28" s="50" t="s">
        <v>43</v>
      </c>
      <c r="D28" s="55">
        <f>SUM(D66/1000)</f>
        <v>-19549.13265</v>
      </c>
      <c r="E28" s="55">
        <f>SUM(E66/1000)</f>
        <v>-19448.599999999999</v>
      </c>
      <c r="F28" s="55">
        <f>SUM(F66/1000)</f>
        <v>-18396.7</v>
      </c>
      <c r="G28" s="55">
        <f>SUM(G66/1000)</f>
        <v>-27495.8</v>
      </c>
      <c r="H28" s="55">
        <f>SUM(H66/1000)</f>
        <v>-28025.200000000001</v>
      </c>
      <c r="I28" s="77">
        <f>F28-E28</f>
        <v>1051.8999999999978</v>
      </c>
      <c r="J28" s="78">
        <f>I28/E28</f>
        <v>-5.4086155301666848E-2</v>
      </c>
      <c r="K28" s="77">
        <f>G28-F28</f>
        <v>-9099.0999999999985</v>
      </c>
      <c r="L28" s="78">
        <f>K28/F28</f>
        <v>0.49460501068126339</v>
      </c>
      <c r="M28" s="77">
        <f>H28-G28</f>
        <v>-529.40000000000146</v>
      </c>
      <c r="N28" s="78">
        <f>M28/G28</f>
        <v>1.9253849678860097E-2</v>
      </c>
      <c r="Q28" s="40"/>
      <c r="R28" s="40"/>
      <c r="S28" s="40"/>
      <c r="T28" s="40"/>
      <c r="U28" s="40"/>
      <c r="V28" s="40"/>
    </row>
    <row r="29" spans="1:22" s="3" customFormat="1" ht="6" customHeight="1">
      <c r="A29" s="14"/>
      <c r="B29" s="7"/>
      <c r="C29" s="45"/>
      <c r="D29" s="54"/>
      <c r="E29" s="54"/>
      <c r="F29" s="54"/>
      <c r="G29" s="54"/>
      <c r="H29" s="54"/>
      <c r="I29" s="75"/>
      <c r="J29" s="76"/>
      <c r="K29" s="75"/>
      <c r="L29" s="76"/>
      <c r="M29" s="75"/>
      <c r="N29" s="76"/>
    </row>
    <row r="30" spans="1:22" s="16" customFormat="1" ht="14.25">
      <c r="A30" s="17"/>
      <c r="B30" s="38" t="s">
        <v>44</v>
      </c>
      <c r="C30" s="49" t="s">
        <v>15</v>
      </c>
      <c r="D30" s="56">
        <f t="shared" ref="D30:H31" si="17">SUM(D67/1000)</f>
        <v>-3301.14023</v>
      </c>
      <c r="E30" s="56">
        <f t="shared" si="17"/>
        <v>-3070.5</v>
      </c>
      <c r="F30" s="56">
        <f t="shared" si="17"/>
        <v>-2829.2</v>
      </c>
      <c r="G30" s="56">
        <f t="shared" si="17"/>
        <v>-3129.2</v>
      </c>
      <c r="H30" s="56">
        <f t="shared" si="17"/>
        <v>-3329.2</v>
      </c>
      <c r="I30" s="79">
        <f t="shared" ref="I30:I31" si="18">F30-E30</f>
        <v>241.30000000000018</v>
      </c>
      <c r="J30" s="76">
        <f t="shared" ref="J30:J31" si="19">I30/E30</f>
        <v>-7.8586549421918311E-2</v>
      </c>
      <c r="K30" s="79">
        <f t="shared" ref="K30:K31" si="20">G30-F30</f>
        <v>-300</v>
      </c>
      <c r="L30" s="76">
        <f t="shared" ref="L30:L31" si="21">K30/F30</f>
        <v>0.10603704227343419</v>
      </c>
      <c r="M30" s="79">
        <f t="shared" ref="M30:M31" si="22">H30-G30</f>
        <v>-200</v>
      </c>
      <c r="N30" s="76">
        <f t="shared" ref="N30:N31" si="23">M30/G30</f>
        <v>6.3914099450338754E-2</v>
      </c>
      <c r="Q30" s="39"/>
      <c r="R30" s="39"/>
      <c r="S30" s="39"/>
      <c r="T30" s="39"/>
      <c r="U30" s="39"/>
      <c r="V30" s="39"/>
    </row>
    <row r="31" spans="1:22" s="16" customFormat="1" ht="14.25">
      <c r="A31" s="17"/>
      <c r="B31" s="38" t="s">
        <v>45</v>
      </c>
      <c r="C31" s="49" t="s">
        <v>23</v>
      </c>
      <c r="D31" s="56">
        <f t="shared" si="17"/>
        <v>17617.451350000003</v>
      </c>
      <c r="E31" s="56">
        <f t="shared" si="17"/>
        <v>17513.099999999999</v>
      </c>
      <c r="F31" s="56">
        <f t="shared" si="17"/>
        <v>18812.7</v>
      </c>
      <c r="G31" s="56">
        <f t="shared" si="17"/>
        <v>18962.7</v>
      </c>
      <c r="H31" s="56">
        <f t="shared" si="17"/>
        <v>19102.7</v>
      </c>
      <c r="I31" s="79">
        <f t="shared" si="18"/>
        <v>1299.6000000000022</v>
      </c>
      <c r="J31" s="76">
        <f t="shared" si="19"/>
        <v>7.4207307672542397E-2</v>
      </c>
      <c r="K31" s="79">
        <f t="shared" si="20"/>
        <v>150</v>
      </c>
      <c r="L31" s="76">
        <f t="shared" si="21"/>
        <v>7.9733371605351707E-3</v>
      </c>
      <c r="M31" s="79">
        <f t="shared" si="22"/>
        <v>140</v>
      </c>
      <c r="N31" s="76">
        <f t="shared" si="23"/>
        <v>7.3829148802649408E-3</v>
      </c>
      <c r="Q31" s="39"/>
      <c r="R31" s="39"/>
      <c r="S31" s="39"/>
      <c r="T31" s="39"/>
      <c r="U31" s="39"/>
      <c r="V31" s="39"/>
    </row>
    <row r="32" spans="1:22" s="3" customFormat="1" ht="6" customHeight="1">
      <c r="A32" s="14"/>
      <c r="B32" s="7"/>
      <c r="C32" s="45"/>
      <c r="D32" s="54"/>
      <c r="E32" s="54"/>
      <c r="F32" s="54"/>
      <c r="G32" s="54"/>
      <c r="H32" s="54"/>
      <c r="I32" s="75"/>
      <c r="J32" s="76"/>
      <c r="K32" s="75"/>
      <c r="L32" s="76"/>
      <c r="M32" s="75"/>
      <c r="N32" s="76"/>
    </row>
    <row r="33" spans="1:22" s="16" customFormat="1" ht="14.25">
      <c r="A33" s="17"/>
      <c r="B33" s="38"/>
      <c r="C33" s="50" t="s">
        <v>9</v>
      </c>
      <c r="D33" s="55">
        <f t="shared" ref="D33:G37" si="24">SUM(D69/1000)</f>
        <v>14316.311119999998</v>
      </c>
      <c r="E33" s="55">
        <f t="shared" si="24"/>
        <v>14442.6</v>
      </c>
      <c r="F33" s="55">
        <f t="shared" si="24"/>
        <v>15983.5</v>
      </c>
      <c r="G33" s="55">
        <f t="shared" si="24"/>
        <v>15833.5</v>
      </c>
      <c r="H33" s="55">
        <f t="shared" ref="H33" si="25">SUM(H69/1000)</f>
        <v>15773.5</v>
      </c>
      <c r="I33" s="77">
        <f t="shared" ref="I33:I38" si="26">F33-E33</f>
        <v>1540.8999999999996</v>
      </c>
      <c r="J33" s="78">
        <f t="shared" ref="J33:J38" si="27">I33/E33</f>
        <v>0.10669131596803896</v>
      </c>
      <c r="K33" s="77">
        <f t="shared" ref="K33:K38" si="28">G33-F33</f>
        <v>-150</v>
      </c>
      <c r="L33" s="78">
        <f t="shared" ref="L33:L38" si="29">K33/F33</f>
        <v>-9.3846779491350459E-3</v>
      </c>
      <c r="M33" s="77">
        <f t="shared" ref="M33:M38" si="30">H33-G33</f>
        <v>-60</v>
      </c>
      <c r="N33" s="78">
        <f t="shared" ref="N33:N38" si="31">M33/G33</f>
        <v>-3.7894337954337324E-3</v>
      </c>
      <c r="Q33" s="40"/>
      <c r="R33" s="40"/>
      <c r="S33" s="40"/>
      <c r="T33" s="40"/>
      <c r="U33" s="40"/>
      <c r="V33" s="40"/>
    </row>
    <row r="34" spans="1:22" s="16" customFormat="1" ht="21" customHeight="1">
      <c r="A34" s="17"/>
      <c r="C34" s="50" t="s">
        <v>46</v>
      </c>
      <c r="D34" s="55">
        <f t="shared" si="24"/>
        <v>-5232.8215300000002</v>
      </c>
      <c r="E34" s="55">
        <f t="shared" si="24"/>
        <v>-5006</v>
      </c>
      <c r="F34" s="55">
        <f t="shared" si="24"/>
        <v>-2413.1999999999998</v>
      </c>
      <c r="G34" s="55">
        <f t="shared" si="24"/>
        <v>-11662.3</v>
      </c>
      <c r="H34" s="55">
        <f t="shared" ref="H34" si="32">SUM(H70/1000)</f>
        <v>-12251.7</v>
      </c>
      <c r="I34" s="77">
        <f t="shared" si="26"/>
        <v>2592.8000000000002</v>
      </c>
      <c r="J34" s="78">
        <f t="shared" si="27"/>
        <v>-0.51793847383140235</v>
      </c>
      <c r="K34" s="77">
        <f t="shared" si="28"/>
        <v>-9249.0999999999985</v>
      </c>
      <c r="L34" s="78">
        <f t="shared" si="29"/>
        <v>3.8327117520304985</v>
      </c>
      <c r="M34" s="77">
        <f t="shared" si="30"/>
        <v>-589.40000000000146</v>
      </c>
      <c r="N34" s="78">
        <f t="shared" si="31"/>
        <v>5.0538915994272272E-2</v>
      </c>
      <c r="Q34" s="40"/>
      <c r="R34" s="40"/>
      <c r="S34" s="40"/>
      <c r="T34" s="40"/>
      <c r="U34" s="40"/>
      <c r="V34" s="40"/>
    </row>
    <row r="35" spans="1:22" s="19" customFormat="1" ht="15.75">
      <c r="A35" s="63"/>
      <c r="B35" s="38" t="s">
        <v>47</v>
      </c>
      <c r="C35" s="49" t="s">
        <v>18</v>
      </c>
      <c r="D35" s="56">
        <f t="shared" si="24"/>
        <v>-181.20692000000003</v>
      </c>
      <c r="E35" s="56">
        <f t="shared" si="24"/>
        <v>-816</v>
      </c>
      <c r="F35" s="56">
        <f t="shared" si="24"/>
        <v>0</v>
      </c>
      <c r="G35" s="56">
        <f t="shared" si="24"/>
        <v>0</v>
      </c>
      <c r="H35" s="56">
        <f t="shared" ref="H35" si="33">SUM(H71/1000)</f>
        <v>0</v>
      </c>
      <c r="I35" s="79">
        <f t="shared" si="26"/>
        <v>816</v>
      </c>
      <c r="J35" s="76"/>
      <c r="K35" s="79">
        <f t="shared" si="28"/>
        <v>0</v>
      </c>
      <c r="L35" s="76"/>
      <c r="M35" s="79">
        <f t="shared" si="30"/>
        <v>0</v>
      </c>
      <c r="N35" s="76"/>
      <c r="Q35" s="39"/>
      <c r="R35" s="39"/>
      <c r="S35" s="39"/>
      <c r="T35" s="39"/>
      <c r="U35" s="39"/>
      <c r="V35" s="39"/>
    </row>
    <row r="36" spans="1:22" s="19" customFormat="1" ht="15.75">
      <c r="A36" s="63"/>
      <c r="B36" s="38" t="s">
        <v>48</v>
      </c>
      <c r="C36" s="49" t="s">
        <v>25</v>
      </c>
      <c r="D36" s="56">
        <f t="shared" si="24"/>
        <v>5577</v>
      </c>
      <c r="E36" s="56">
        <f t="shared" si="24"/>
        <v>4748</v>
      </c>
      <c r="F36" s="56">
        <f t="shared" si="24"/>
        <v>800</v>
      </c>
      <c r="G36" s="56">
        <f t="shared" si="24"/>
        <v>5000</v>
      </c>
      <c r="H36" s="56">
        <f t="shared" ref="H36" si="34">SUM(H72/1000)</f>
        <v>5000</v>
      </c>
      <c r="I36" s="79">
        <f t="shared" si="26"/>
        <v>-3948</v>
      </c>
      <c r="J36" s="76"/>
      <c r="K36" s="79">
        <f t="shared" si="28"/>
        <v>4200</v>
      </c>
      <c r="L36" s="76"/>
      <c r="M36" s="79">
        <f t="shared" si="30"/>
        <v>0</v>
      </c>
      <c r="N36" s="76"/>
      <c r="Q36" s="39"/>
      <c r="R36" s="39"/>
      <c r="S36" s="39"/>
      <c r="T36" s="39"/>
      <c r="U36" s="39"/>
      <c r="V36" s="39"/>
    </row>
    <row r="37" spans="1:22" s="16" customFormat="1" ht="21" customHeight="1">
      <c r="A37" s="17"/>
      <c r="C37" s="50" t="s">
        <v>49</v>
      </c>
      <c r="D37" s="55">
        <f t="shared" si="24"/>
        <v>5395.7930800000004</v>
      </c>
      <c r="E37" s="55">
        <f t="shared" si="24"/>
        <v>3932</v>
      </c>
      <c r="F37" s="55">
        <f t="shared" si="24"/>
        <v>800</v>
      </c>
      <c r="G37" s="55">
        <f t="shared" si="24"/>
        <v>5000</v>
      </c>
      <c r="H37" s="55">
        <f t="shared" ref="H37" si="35">SUM(H73/1000)</f>
        <v>5000</v>
      </c>
      <c r="I37" s="77">
        <f t="shared" si="26"/>
        <v>-3132</v>
      </c>
      <c r="J37" s="78">
        <f t="shared" si="27"/>
        <v>-0.79654120040691756</v>
      </c>
      <c r="K37" s="77">
        <f t="shared" si="28"/>
        <v>4200</v>
      </c>
      <c r="L37" s="78">
        <f t="shared" si="29"/>
        <v>5.25</v>
      </c>
      <c r="M37" s="77">
        <f t="shared" si="30"/>
        <v>0</v>
      </c>
      <c r="N37" s="78">
        <f t="shared" si="31"/>
        <v>0</v>
      </c>
      <c r="Q37" s="40"/>
      <c r="R37" s="40"/>
      <c r="S37" s="40"/>
      <c r="T37" s="40"/>
      <c r="U37" s="40"/>
      <c r="V37" s="40"/>
    </row>
    <row r="38" spans="1:22" s="7" customFormat="1" ht="21" customHeight="1">
      <c r="A38" s="28"/>
      <c r="B38" s="29"/>
      <c r="C38" s="50" t="s">
        <v>50</v>
      </c>
      <c r="D38" s="55">
        <f>SUM(D34+D37)</f>
        <v>162.97155000000021</v>
      </c>
      <c r="E38" s="55">
        <f t="shared" ref="E38:H38" si="36">SUM(E34+E37)</f>
        <v>-1074</v>
      </c>
      <c r="F38" s="55">
        <f t="shared" si="36"/>
        <v>-1613.1999999999998</v>
      </c>
      <c r="G38" s="55">
        <f t="shared" si="36"/>
        <v>-6662.2999999999993</v>
      </c>
      <c r="H38" s="55">
        <f t="shared" si="36"/>
        <v>-7251.7000000000007</v>
      </c>
      <c r="I38" s="77">
        <f t="shared" si="26"/>
        <v>-539.19999999999982</v>
      </c>
      <c r="J38" s="78">
        <f t="shared" si="27"/>
        <v>0.50204841713221582</v>
      </c>
      <c r="K38" s="77">
        <f t="shared" si="28"/>
        <v>-5049.0999999999995</v>
      </c>
      <c r="L38" s="78">
        <f t="shared" si="29"/>
        <v>3.1298661046367466</v>
      </c>
      <c r="M38" s="77">
        <f t="shared" si="30"/>
        <v>-589.40000000000146</v>
      </c>
      <c r="N38" s="78">
        <f t="shared" si="31"/>
        <v>8.8467946504960981E-2</v>
      </c>
      <c r="Q38" s="40"/>
      <c r="R38" s="40"/>
      <c r="S38" s="40"/>
      <c r="T38" s="40"/>
      <c r="U38" s="40"/>
      <c r="V38" s="40"/>
    </row>
    <row r="39" spans="1:22" s="3" customFormat="1" ht="6" customHeight="1">
      <c r="A39" s="12"/>
      <c r="B39" s="60"/>
      <c r="C39" s="61"/>
      <c r="D39" s="62"/>
      <c r="E39" s="62"/>
      <c r="F39" s="62"/>
      <c r="G39" s="62"/>
      <c r="H39" s="62"/>
      <c r="I39" s="80"/>
      <c r="J39" s="81"/>
      <c r="K39" s="80"/>
      <c r="L39" s="81"/>
      <c r="M39" s="80"/>
      <c r="N39" s="81"/>
    </row>
    <row r="40" spans="1:22" s="3" customFormat="1" ht="6" customHeight="1">
      <c r="A40" s="9"/>
      <c r="B40" s="58"/>
      <c r="C40" s="59"/>
      <c r="D40" s="57"/>
      <c r="E40" s="57"/>
      <c r="F40" s="57"/>
      <c r="G40" s="57"/>
      <c r="H40" s="57"/>
      <c r="I40" s="73"/>
      <c r="J40" s="74"/>
      <c r="K40" s="73"/>
      <c r="L40" s="74"/>
      <c r="M40" s="73"/>
      <c r="N40" s="74"/>
    </row>
    <row r="41" spans="1:22" s="3" customFormat="1" ht="15.75">
      <c r="A41" s="14"/>
      <c r="B41" s="7" t="s">
        <v>10</v>
      </c>
      <c r="C41" s="7"/>
      <c r="D41" s="54"/>
      <c r="E41" s="54"/>
      <c r="F41" s="54"/>
      <c r="G41" s="54"/>
      <c r="H41" s="54"/>
      <c r="I41" s="75"/>
      <c r="J41" s="76"/>
      <c r="K41" s="75"/>
      <c r="L41" s="76"/>
      <c r="M41" s="75"/>
      <c r="N41" s="76"/>
      <c r="Q41" s="39"/>
      <c r="R41" s="39"/>
      <c r="S41" s="39"/>
      <c r="T41" s="39"/>
      <c r="U41" s="39"/>
      <c r="V41" s="39"/>
    </row>
    <row r="42" spans="1:22" s="3" customFormat="1" ht="6" customHeight="1">
      <c r="A42" s="14"/>
      <c r="B42" s="7"/>
      <c r="C42" s="45"/>
      <c r="D42" s="54"/>
      <c r="E42" s="54"/>
      <c r="F42" s="54"/>
      <c r="G42" s="54"/>
      <c r="H42" s="54"/>
      <c r="I42" s="75"/>
      <c r="J42" s="76"/>
      <c r="K42" s="75"/>
      <c r="L42" s="76"/>
      <c r="M42" s="75"/>
      <c r="N42" s="76"/>
    </row>
    <row r="43" spans="1:22" s="3" customFormat="1" ht="15.75">
      <c r="A43" s="14"/>
      <c r="B43" s="7"/>
      <c r="C43" s="30" t="s">
        <v>11</v>
      </c>
      <c r="D43" s="56">
        <v>34113</v>
      </c>
      <c r="E43" s="56">
        <v>39261</v>
      </c>
      <c r="F43" s="56">
        <v>35364</v>
      </c>
      <c r="G43" s="56">
        <v>44058</v>
      </c>
      <c r="H43" s="56">
        <v>45429</v>
      </c>
      <c r="I43" s="79">
        <f t="shared" ref="I43:I45" si="37">F43-E43</f>
        <v>-3897</v>
      </c>
      <c r="J43" s="76">
        <f t="shared" ref="J43:J45" si="38">I43/E43</f>
        <v>-9.9258806449148015E-2</v>
      </c>
      <c r="K43" s="79">
        <f t="shared" ref="K43:K45" si="39">G43-F43</f>
        <v>8694</v>
      </c>
      <c r="L43" s="76">
        <f t="shared" ref="L43:L45" si="40">K43/F43</f>
        <v>0.24584323040380046</v>
      </c>
      <c r="M43" s="79">
        <f t="shared" ref="M43:M45" si="41">H43-G43</f>
        <v>1371</v>
      </c>
      <c r="N43" s="76">
        <f t="shared" ref="N43:N45" si="42">M43/G43</f>
        <v>3.1118071632847608E-2</v>
      </c>
    </row>
    <row r="44" spans="1:22" s="3" customFormat="1" ht="15.75">
      <c r="A44" s="14"/>
      <c r="B44" s="7"/>
      <c r="C44" s="51" t="s">
        <v>12</v>
      </c>
      <c r="D44" s="56">
        <v>11789</v>
      </c>
      <c r="E44" s="56">
        <v>14423</v>
      </c>
      <c r="F44" s="56">
        <v>16526</v>
      </c>
      <c r="G44" s="56">
        <v>21020</v>
      </c>
      <c r="H44" s="56">
        <v>17468</v>
      </c>
      <c r="I44" s="79">
        <f t="shared" si="37"/>
        <v>2103</v>
      </c>
      <c r="J44" s="76">
        <f t="shared" si="38"/>
        <v>0.1458087776468141</v>
      </c>
      <c r="K44" s="79">
        <f t="shared" si="39"/>
        <v>4494</v>
      </c>
      <c r="L44" s="76">
        <f t="shared" si="40"/>
        <v>0.27193513251845575</v>
      </c>
      <c r="M44" s="79">
        <f t="shared" si="41"/>
        <v>-3552</v>
      </c>
      <c r="N44" s="76">
        <f t="shared" si="42"/>
        <v>-0.16898192197906756</v>
      </c>
    </row>
    <row r="45" spans="1:22" s="3" customFormat="1" ht="15.75">
      <c r="A45" s="20"/>
      <c r="B45" s="18"/>
      <c r="C45" s="52" t="s">
        <v>13</v>
      </c>
      <c r="D45" s="55">
        <f t="shared" ref="D45:E45" si="43">D43-D44</f>
        <v>22324</v>
      </c>
      <c r="E45" s="55">
        <f t="shared" si="43"/>
        <v>24838</v>
      </c>
      <c r="F45" s="55">
        <f>F43-F44</f>
        <v>18838</v>
      </c>
      <c r="G45" s="55">
        <f>G43-G44</f>
        <v>23038</v>
      </c>
      <c r="H45" s="55">
        <f>H43-H44</f>
        <v>27961</v>
      </c>
      <c r="I45" s="77">
        <f t="shared" si="37"/>
        <v>-6000</v>
      </c>
      <c r="J45" s="78">
        <f t="shared" si="38"/>
        <v>-0.24156534342539657</v>
      </c>
      <c r="K45" s="77">
        <f t="shared" si="39"/>
        <v>4200</v>
      </c>
      <c r="L45" s="78">
        <f t="shared" si="40"/>
        <v>0.22295360441660472</v>
      </c>
      <c r="M45" s="77">
        <f t="shared" si="41"/>
        <v>4923</v>
      </c>
      <c r="N45" s="78">
        <f t="shared" si="42"/>
        <v>0.21369042451601702</v>
      </c>
    </row>
    <row r="46" spans="1:22" s="3" customFormat="1" ht="6" customHeight="1">
      <c r="A46" s="12"/>
      <c r="B46" s="60"/>
      <c r="C46" s="61"/>
      <c r="D46" s="62"/>
      <c r="E46" s="62"/>
      <c r="F46" s="62"/>
      <c r="G46" s="62"/>
      <c r="H46" s="62"/>
      <c r="I46" s="80"/>
      <c r="J46" s="81"/>
      <c r="K46" s="80"/>
      <c r="L46" s="81"/>
      <c r="M46" s="80"/>
      <c r="N46" s="81"/>
    </row>
    <row r="47" spans="1:22" s="3" customFormat="1" ht="15" customHeight="1">
      <c r="C47" s="30"/>
      <c r="D47" s="4"/>
      <c r="E47" s="4"/>
      <c r="F47" s="4"/>
      <c r="H47" s="4"/>
      <c r="J47" s="65"/>
      <c r="K47" s="65"/>
      <c r="L47" s="65"/>
      <c r="M47" s="65"/>
      <c r="N47" s="65"/>
      <c r="Q47" s="40"/>
      <c r="R47" s="40"/>
      <c r="S47" s="40"/>
      <c r="T47" s="40"/>
      <c r="U47" s="40"/>
      <c r="V47" s="40"/>
    </row>
    <row r="48" spans="1:22" s="22" customFormat="1" ht="12.75">
      <c r="A48" s="24"/>
      <c r="B48" s="24"/>
      <c r="C48" s="30"/>
      <c r="D48" s="25"/>
      <c r="E48" s="25"/>
      <c r="F48" s="25"/>
      <c r="G48" s="24"/>
      <c r="H48" s="25"/>
      <c r="I48" s="24"/>
      <c r="J48" s="66"/>
      <c r="K48" s="66"/>
      <c r="L48" s="66"/>
      <c r="M48" s="66"/>
      <c r="N48" s="66"/>
      <c r="Q48" s="41"/>
      <c r="R48" s="41"/>
      <c r="S48" s="41"/>
      <c r="T48" s="41"/>
      <c r="U48" s="41"/>
      <c r="V48" s="41"/>
    </row>
    <row r="49" spans="1:22" s="22" customFormat="1" ht="15" customHeight="1">
      <c r="A49" s="24"/>
      <c r="B49" s="24"/>
      <c r="C49" s="30"/>
      <c r="D49" s="25"/>
      <c r="E49" s="25"/>
      <c r="F49" s="25"/>
      <c r="G49" s="24"/>
      <c r="H49" s="25"/>
      <c r="I49" s="24"/>
      <c r="J49" s="66"/>
      <c r="K49" s="66"/>
      <c r="L49" s="66"/>
      <c r="M49" s="66"/>
      <c r="N49" s="66"/>
      <c r="Q49" s="41"/>
      <c r="R49" s="41"/>
      <c r="S49" s="41"/>
      <c r="T49" s="41"/>
      <c r="U49" s="41"/>
      <c r="V49" s="41"/>
    </row>
    <row r="50" spans="1:22" s="22" customFormat="1" ht="15" customHeight="1">
      <c r="A50" s="42"/>
      <c r="B50" s="24"/>
      <c r="C50" s="53"/>
      <c r="D50" s="26"/>
      <c r="E50" s="26"/>
      <c r="F50" s="27"/>
      <c r="G50" s="27"/>
      <c r="H50" s="27"/>
      <c r="I50" s="27"/>
      <c r="J50" s="67"/>
      <c r="K50" s="67"/>
      <c r="L50" s="67"/>
      <c r="M50" s="67"/>
      <c r="N50" s="67"/>
      <c r="Q50" s="41"/>
      <c r="R50" s="41"/>
      <c r="S50" s="41"/>
      <c r="T50" s="41"/>
      <c r="U50" s="41"/>
      <c r="V50" s="41"/>
    </row>
    <row r="51" spans="1:22" s="22" customFormat="1" ht="12.75">
      <c r="A51" s="43">
        <v>3</v>
      </c>
      <c r="B51" s="38"/>
      <c r="C51" s="49" t="s">
        <v>7</v>
      </c>
      <c r="D51" s="23">
        <v>-323012646.00999999</v>
      </c>
      <c r="E51" s="23">
        <v>-327398900</v>
      </c>
      <c r="F51" s="23">
        <v>-336490300</v>
      </c>
      <c r="G51" s="23">
        <v>-334682400</v>
      </c>
      <c r="H51" s="23">
        <v>-339639300</v>
      </c>
      <c r="I51" s="23"/>
      <c r="J51" s="68"/>
      <c r="K51" s="68"/>
      <c r="L51" s="68"/>
      <c r="M51" s="68"/>
      <c r="N51" s="68"/>
    </row>
    <row r="52" spans="1:22" s="22" customFormat="1" ht="15" customHeight="1">
      <c r="A52" s="44">
        <v>30</v>
      </c>
      <c r="B52" s="38" t="s">
        <v>26</v>
      </c>
      <c r="C52" s="49" t="s">
        <v>14</v>
      </c>
      <c r="D52" s="23">
        <v>-72286726.549999997</v>
      </c>
      <c r="E52" s="23">
        <v>-74993300</v>
      </c>
      <c r="F52" s="23">
        <v>-76166800</v>
      </c>
      <c r="G52" s="23">
        <v>-76577100</v>
      </c>
      <c r="H52" s="23">
        <v>-77302500</v>
      </c>
      <c r="I52" s="23"/>
      <c r="J52" s="68"/>
      <c r="K52" s="68"/>
      <c r="L52" s="68"/>
      <c r="M52" s="68"/>
      <c r="N52" s="68"/>
    </row>
    <row r="53" spans="1:22" s="22" customFormat="1" ht="12.75">
      <c r="A53" s="44">
        <v>31</v>
      </c>
      <c r="B53" s="38" t="s">
        <v>27</v>
      </c>
      <c r="C53" s="49" t="s">
        <v>28</v>
      </c>
      <c r="D53" s="23">
        <v>-26851777.260000002</v>
      </c>
      <c r="E53" s="23">
        <v>-27000600</v>
      </c>
      <c r="F53" s="23">
        <v>-30461600</v>
      </c>
      <c r="G53" s="23">
        <v>-28462000</v>
      </c>
      <c r="H53" s="23">
        <v>-29370500</v>
      </c>
      <c r="I53" s="23"/>
      <c r="J53" s="68"/>
      <c r="K53" s="68"/>
      <c r="L53" s="68"/>
      <c r="M53" s="68"/>
      <c r="N53" s="68"/>
    </row>
    <row r="54" spans="1:22" s="22" customFormat="1" ht="15" customHeight="1">
      <c r="A54" s="44">
        <v>33</v>
      </c>
      <c r="B54" s="38" t="s">
        <v>29</v>
      </c>
      <c r="C54" s="49" t="s">
        <v>30</v>
      </c>
      <c r="D54" s="23">
        <v>-9286890.5800000001</v>
      </c>
      <c r="E54" s="23">
        <v>-8571000</v>
      </c>
      <c r="F54" s="23">
        <v>-7770000</v>
      </c>
      <c r="G54" s="23">
        <v>-5969000</v>
      </c>
      <c r="H54" s="23">
        <v>-6211000</v>
      </c>
      <c r="I54" s="23"/>
      <c r="J54" s="68"/>
      <c r="K54" s="68"/>
      <c r="L54" s="68"/>
      <c r="M54" s="68"/>
      <c r="N54" s="68"/>
    </row>
    <row r="55" spans="1:22" s="22" customFormat="1" ht="12.75">
      <c r="A55" s="44">
        <v>34</v>
      </c>
      <c r="B55" s="22" t="s">
        <v>31</v>
      </c>
      <c r="C55" s="21" t="s">
        <v>32</v>
      </c>
      <c r="D55" s="23">
        <v>-1319362.1100000001</v>
      </c>
      <c r="E55" s="23">
        <v>-189400</v>
      </c>
      <c r="F55" s="23">
        <v>-171500</v>
      </c>
      <c r="G55" s="23">
        <v>-171500</v>
      </c>
      <c r="H55" s="23">
        <v>-171500</v>
      </c>
      <c r="I55" s="23"/>
      <c r="J55" s="68"/>
      <c r="K55" s="68"/>
      <c r="L55" s="68"/>
      <c r="M55" s="68"/>
      <c r="N55" s="68"/>
    </row>
    <row r="56" spans="1:22" s="22" customFormat="1" ht="12.75">
      <c r="A56" s="44">
        <v>35</v>
      </c>
      <c r="B56" s="22" t="s">
        <v>33</v>
      </c>
      <c r="C56" s="21" t="s">
        <v>16</v>
      </c>
      <c r="D56" s="23">
        <v>-191174460.19</v>
      </c>
      <c r="E56" s="23">
        <v>-194388900</v>
      </c>
      <c r="F56" s="23">
        <v>-199700900</v>
      </c>
      <c r="G56" s="23">
        <v>-201283300</v>
      </c>
      <c r="H56" s="23">
        <v>-204364300</v>
      </c>
      <c r="I56" s="23"/>
      <c r="J56" s="68"/>
      <c r="K56" s="68"/>
      <c r="L56" s="68"/>
      <c r="M56" s="68"/>
      <c r="N56" s="68"/>
    </row>
    <row r="57" spans="1:22" s="22" customFormat="1" ht="12.75">
      <c r="A57" s="44">
        <v>36</v>
      </c>
      <c r="B57" s="22" t="s">
        <v>34</v>
      </c>
      <c r="C57" s="21" t="s">
        <v>17</v>
      </c>
      <c r="D57" s="23">
        <v>-22093429.32</v>
      </c>
      <c r="E57" s="23">
        <v>-22255700</v>
      </c>
      <c r="F57" s="23">
        <v>-22219500</v>
      </c>
      <c r="G57" s="23">
        <v>-22219500</v>
      </c>
      <c r="H57" s="23">
        <v>-22219500</v>
      </c>
      <c r="I57" s="23"/>
      <c r="J57" s="68"/>
      <c r="K57" s="68"/>
      <c r="L57" s="68"/>
      <c r="M57" s="68"/>
      <c r="N57" s="68"/>
    </row>
    <row r="58" spans="1:22" s="22" customFormat="1" ht="12.75">
      <c r="A58" s="44">
        <v>38</v>
      </c>
      <c r="C58" s="21" t="s">
        <v>8</v>
      </c>
      <c r="D58" s="23">
        <v>303463513.36000001</v>
      </c>
      <c r="E58" s="23">
        <v>307950300</v>
      </c>
      <c r="F58" s="23">
        <v>318093600</v>
      </c>
      <c r="G58" s="23">
        <v>307186600</v>
      </c>
      <c r="H58" s="23">
        <v>311614100</v>
      </c>
      <c r="I58" s="23"/>
      <c r="J58" s="68"/>
      <c r="K58" s="68"/>
      <c r="L58" s="68"/>
      <c r="M58" s="68"/>
      <c r="N58" s="68"/>
    </row>
    <row r="59" spans="1:22" s="22" customFormat="1" ht="12.75">
      <c r="A59" s="44">
        <v>39</v>
      </c>
      <c r="B59" s="22" t="s">
        <v>35</v>
      </c>
      <c r="C59" s="21" t="s">
        <v>19</v>
      </c>
      <c r="D59" s="23">
        <v>164686267.15000001</v>
      </c>
      <c r="E59" s="23">
        <v>171340000</v>
      </c>
      <c r="F59" s="23">
        <v>177750000</v>
      </c>
      <c r="G59" s="23">
        <v>166418700</v>
      </c>
      <c r="H59" s="23">
        <v>169666400</v>
      </c>
      <c r="I59" s="23"/>
      <c r="J59" s="68"/>
      <c r="K59" s="68"/>
      <c r="L59" s="68"/>
      <c r="M59" s="68"/>
      <c r="N59" s="68"/>
    </row>
    <row r="60" spans="1:22" s="22" customFormat="1" ht="12.75">
      <c r="A60" s="43">
        <v>4</v>
      </c>
      <c r="B60" s="22" t="s">
        <v>36</v>
      </c>
      <c r="C60" s="21" t="s">
        <v>20</v>
      </c>
      <c r="D60" s="23">
        <v>11968838.800000001</v>
      </c>
      <c r="E60" s="23">
        <v>12181100</v>
      </c>
      <c r="F60" s="23">
        <v>11960600</v>
      </c>
      <c r="G60" s="23">
        <v>12001600</v>
      </c>
      <c r="H60" s="23">
        <v>12021600</v>
      </c>
      <c r="I60" s="23"/>
      <c r="J60" s="68"/>
      <c r="K60" s="68"/>
      <c r="L60" s="68"/>
      <c r="M60" s="68"/>
      <c r="N60" s="68"/>
    </row>
    <row r="61" spans="1:22" s="22" customFormat="1" ht="12.75">
      <c r="A61" s="44">
        <v>40</v>
      </c>
      <c r="B61" s="22" t="s">
        <v>37</v>
      </c>
      <c r="C61" s="21" t="s">
        <v>21</v>
      </c>
      <c r="D61" s="23">
        <v>20958148.02</v>
      </c>
      <c r="E61" s="23">
        <v>20591500</v>
      </c>
      <c r="F61" s="23">
        <v>21155600</v>
      </c>
      <c r="G61" s="23">
        <v>21370600</v>
      </c>
      <c r="H61" s="23">
        <v>21631900</v>
      </c>
      <c r="I61" s="23"/>
      <c r="J61" s="68"/>
      <c r="K61" s="68"/>
      <c r="L61" s="68"/>
      <c r="M61" s="68"/>
      <c r="N61" s="68"/>
    </row>
    <row r="62" spans="1:22" s="22" customFormat="1" ht="12.75">
      <c r="A62" s="44">
        <v>41</v>
      </c>
      <c r="B62" s="22" t="s">
        <v>38</v>
      </c>
      <c r="C62" s="21" t="s">
        <v>22</v>
      </c>
      <c r="D62" s="23">
        <v>69329.8</v>
      </c>
      <c r="E62" s="23">
        <v>42000</v>
      </c>
      <c r="F62" s="23">
        <v>58000</v>
      </c>
      <c r="G62" s="23">
        <v>58000</v>
      </c>
      <c r="H62" s="23">
        <v>58000</v>
      </c>
      <c r="I62" s="23"/>
      <c r="J62" s="68"/>
      <c r="K62" s="68"/>
      <c r="L62" s="68"/>
      <c r="M62" s="68"/>
      <c r="N62" s="68"/>
    </row>
    <row r="63" spans="1:22" s="22" customFormat="1" ht="12.75">
      <c r="A63" s="44">
        <v>42</v>
      </c>
      <c r="B63" s="22" t="s">
        <v>39</v>
      </c>
      <c r="C63" s="21" t="s">
        <v>40</v>
      </c>
      <c r="D63" s="23">
        <v>252152.5</v>
      </c>
      <c r="E63" s="23">
        <v>246700</v>
      </c>
      <c r="F63" s="23">
        <v>381900</v>
      </c>
      <c r="G63" s="23">
        <v>186700</v>
      </c>
      <c r="H63" s="23">
        <v>186700</v>
      </c>
      <c r="I63" s="23"/>
      <c r="J63" s="68"/>
      <c r="K63" s="68"/>
      <c r="L63" s="68"/>
      <c r="M63" s="68"/>
      <c r="N63" s="68"/>
    </row>
    <row r="64" spans="1:22" s="22" customFormat="1" ht="12.75">
      <c r="A64" s="44">
        <v>43</v>
      </c>
      <c r="B64" s="22" t="s">
        <v>41</v>
      </c>
      <c r="C64" s="21" t="s">
        <v>24</v>
      </c>
      <c r="D64" s="23">
        <v>83435347.769999996</v>
      </c>
      <c r="E64" s="23">
        <v>81293300</v>
      </c>
      <c r="F64" s="23">
        <v>84568000</v>
      </c>
      <c r="G64" s="23">
        <v>84931500</v>
      </c>
      <c r="H64" s="23">
        <v>85830000</v>
      </c>
      <c r="I64" s="23"/>
      <c r="J64" s="68"/>
      <c r="K64" s="68"/>
      <c r="L64" s="68"/>
      <c r="M64" s="68"/>
      <c r="N64" s="68"/>
    </row>
    <row r="65" spans="1:27" s="22" customFormat="1" ht="12.75">
      <c r="A65" s="44">
        <v>44</v>
      </c>
      <c r="B65" s="22" t="s">
        <v>42</v>
      </c>
      <c r="C65" s="21" t="s">
        <v>17</v>
      </c>
      <c r="D65" s="23">
        <v>22093429.32</v>
      </c>
      <c r="E65" s="23">
        <v>22255700</v>
      </c>
      <c r="F65" s="23">
        <v>22219500</v>
      </c>
      <c r="G65" s="23">
        <v>22219500</v>
      </c>
      <c r="H65" s="23">
        <v>22219500</v>
      </c>
      <c r="I65" s="23"/>
      <c r="J65" s="68"/>
      <c r="K65" s="68"/>
      <c r="L65" s="68"/>
      <c r="M65" s="68"/>
      <c r="N65" s="68"/>
    </row>
    <row r="66" spans="1:27" s="22" customFormat="1" ht="12.75">
      <c r="A66" s="44">
        <v>46</v>
      </c>
      <c r="C66" s="21" t="s">
        <v>43</v>
      </c>
      <c r="D66" s="23">
        <v>-19549132.649999999</v>
      </c>
      <c r="E66" s="23">
        <v>-19448600</v>
      </c>
      <c r="F66" s="23">
        <v>-18396700</v>
      </c>
      <c r="G66" s="23">
        <v>-27495800</v>
      </c>
      <c r="H66" s="23">
        <v>-28025200</v>
      </c>
      <c r="I66" s="23"/>
      <c r="J66" s="68"/>
      <c r="K66" s="68"/>
      <c r="L66" s="68"/>
      <c r="M66" s="68"/>
      <c r="N66" s="68"/>
    </row>
    <row r="67" spans="1:27" s="22" customFormat="1" ht="12.75">
      <c r="A67" s="44">
        <v>48</v>
      </c>
      <c r="B67" s="22" t="s">
        <v>44</v>
      </c>
      <c r="C67" s="21" t="s">
        <v>15</v>
      </c>
      <c r="D67" s="23">
        <v>-3301140.23</v>
      </c>
      <c r="E67" s="23">
        <v>-3070500</v>
      </c>
      <c r="F67" s="23">
        <v>-2829200</v>
      </c>
      <c r="G67" s="23">
        <v>-3129200</v>
      </c>
      <c r="H67" s="23">
        <v>-3329200</v>
      </c>
      <c r="I67" s="23"/>
      <c r="J67" s="68"/>
      <c r="K67" s="68"/>
      <c r="L67" s="68"/>
      <c r="M67" s="68"/>
      <c r="N67" s="68"/>
    </row>
    <row r="68" spans="1:27" s="22" customFormat="1" ht="12.75">
      <c r="A68" s="44">
        <v>49</v>
      </c>
      <c r="B68" s="22" t="s">
        <v>45</v>
      </c>
      <c r="C68" s="21" t="s">
        <v>23</v>
      </c>
      <c r="D68" s="23">
        <v>17617451.350000001</v>
      </c>
      <c r="E68" s="23">
        <v>17513100</v>
      </c>
      <c r="F68" s="23">
        <v>18812700</v>
      </c>
      <c r="G68" s="23">
        <v>18962700</v>
      </c>
      <c r="H68" s="23">
        <v>19102700</v>
      </c>
      <c r="I68" s="23"/>
      <c r="J68" s="68"/>
      <c r="K68" s="68"/>
      <c r="L68" s="68"/>
      <c r="M68" s="68"/>
      <c r="N68" s="68"/>
    </row>
    <row r="69" spans="1:27" s="22" customFormat="1" ht="12.75">
      <c r="A69" s="43"/>
      <c r="C69" s="21" t="s">
        <v>9</v>
      </c>
      <c r="D69" s="23">
        <v>14316311.119999999</v>
      </c>
      <c r="E69" s="23">
        <v>14442600</v>
      </c>
      <c r="F69" s="23">
        <v>15983500</v>
      </c>
      <c r="G69" s="23">
        <v>15833500</v>
      </c>
      <c r="H69" s="23">
        <v>15773500</v>
      </c>
      <c r="I69" s="23"/>
      <c r="J69" s="68"/>
      <c r="K69" s="68"/>
      <c r="L69" s="68"/>
      <c r="M69" s="68"/>
      <c r="N69" s="68"/>
    </row>
    <row r="70" spans="1:27" s="22" customFormat="1" ht="12.75">
      <c r="C70" s="21" t="s">
        <v>46</v>
      </c>
      <c r="D70" s="23">
        <v>-5232821.53</v>
      </c>
      <c r="E70" s="23">
        <v>-5006000</v>
      </c>
      <c r="F70" s="23">
        <v>-2413200</v>
      </c>
      <c r="G70" s="23">
        <v>-11662300</v>
      </c>
      <c r="H70" s="23">
        <v>-12251700</v>
      </c>
      <c r="I70" s="23"/>
      <c r="J70" s="68"/>
      <c r="K70" s="68"/>
      <c r="L70" s="68"/>
      <c r="M70" s="68"/>
      <c r="N70" s="68"/>
    </row>
    <row r="71" spans="1:27" s="22" customFormat="1" ht="12.75">
      <c r="B71" s="22" t="s">
        <v>47</v>
      </c>
      <c r="C71" s="21" t="s">
        <v>18</v>
      </c>
      <c r="D71" s="23">
        <v>-181206.92</v>
      </c>
      <c r="E71" s="23">
        <v>-816000</v>
      </c>
      <c r="F71" s="23"/>
      <c r="G71" s="23"/>
      <c r="H71" s="23"/>
      <c r="I71" s="23"/>
      <c r="J71" s="68"/>
      <c r="K71" s="68"/>
      <c r="L71" s="68"/>
      <c r="M71" s="68"/>
      <c r="N71" s="68"/>
    </row>
    <row r="72" spans="1:27" s="22" customFormat="1" ht="12.75">
      <c r="B72" s="22" t="s">
        <v>48</v>
      </c>
      <c r="C72" s="21" t="s">
        <v>25</v>
      </c>
      <c r="D72" s="23">
        <v>5577000</v>
      </c>
      <c r="E72" s="23">
        <v>4748000</v>
      </c>
      <c r="F72" s="23">
        <v>800000</v>
      </c>
      <c r="G72" s="23">
        <v>5000000</v>
      </c>
      <c r="H72" s="23">
        <v>5000000</v>
      </c>
      <c r="I72" s="23"/>
      <c r="J72" s="68"/>
      <c r="K72" s="68"/>
      <c r="L72" s="68"/>
      <c r="M72" s="68"/>
      <c r="N72" s="68"/>
    </row>
    <row r="73" spans="1:27" s="22" customFormat="1" ht="12.75">
      <c r="C73" s="21" t="s">
        <v>49</v>
      </c>
      <c r="D73" s="23">
        <v>5395793.0800000001</v>
      </c>
      <c r="E73" s="23">
        <v>3932000</v>
      </c>
      <c r="F73" s="23">
        <v>800000</v>
      </c>
      <c r="G73" s="23">
        <v>5000000</v>
      </c>
      <c r="H73" s="23">
        <v>5000000</v>
      </c>
      <c r="I73" s="23"/>
      <c r="J73" s="68"/>
      <c r="K73" s="68"/>
      <c r="L73" s="68"/>
      <c r="M73" s="68"/>
      <c r="N73" s="68"/>
    </row>
    <row r="74" spans="1:27" s="22" customFormat="1" ht="12.75">
      <c r="C74" s="30"/>
      <c r="D74" s="25"/>
      <c r="E74" s="25"/>
      <c r="F74" s="25"/>
      <c r="J74" s="68"/>
      <c r="K74" s="68"/>
      <c r="L74" s="68"/>
      <c r="M74" s="68"/>
      <c r="N74" s="68"/>
    </row>
    <row r="75" spans="1:27">
      <c r="W75" s="5">
        <v>162971.54999999999</v>
      </c>
      <c r="X75" s="5">
        <v>-1074000</v>
      </c>
      <c r="Y75" s="5">
        <v>-1613200</v>
      </c>
      <c r="Z75" s="5">
        <v>-6662300</v>
      </c>
      <c r="AA75" s="5">
        <v>-7251700</v>
      </c>
    </row>
  </sheetData>
  <mergeCells count="3">
    <mergeCell ref="I6:J6"/>
    <mergeCell ref="K6:L6"/>
    <mergeCell ref="M6:N6"/>
  </mergeCells>
  <pageMargins left="0.78740157480314965" right="0.78740157480314965" top="0.43" bottom="0.55118110236220474" header="0.51181102362204722" footer="0.31496062992125984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Beilage Medienmitteilung</vt:lpstr>
      <vt:lpstr>'Beilage Medienmitteilung'!Druckbereich</vt:lpstr>
    </vt:vector>
  </TitlesOfParts>
  <Company>Kantone Obwalden / Nidwalden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Hofmann</dc:creator>
  <cp:lastModifiedBy>STKNW19</cp:lastModifiedBy>
  <cp:lastPrinted>2013-09-18T12:24:44Z</cp:lastPrinted>
  <dcterms:created xsi:type="dcterms:W3CDTF">2013-09-12T08:20:08Z</dcterms:created>
  <dcterms:modified xsi:type="dcterms:W3CDTF">2013-09-18T12:27:28Z</dcterms:modified>
</cp:coreProperties>
</file>