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DieseArbeitsmappe" defaultThemeVersion="124226"/>
  <bookViews>
    <workbookView xWindow="7725" yWindow="3045" windowWidth="9225" windowHeight="11640"/>
  </bookViews>
  <sheets>
    <sheet name="berechnen Personalbedarf" sheetId="1" r:id="rId1"/>
    <sheet name="IST-Stellenplan" sheetId="2" r:id="rId2"/>
    <sheet name="Gesetzl. Grundlage" sheetId="3" r:id="rId3"/>
  </sheets>
  <definedNames>
    <definedName name="_xlnm.Print_Area" localSheetId="0">'berechnen Personalbedarf'!$A$1:$H$38</definedName>
    <definedName name="_xlnm.Print_Area" localSheetId="1">'IST-Stellenplan'!$A$1:$G$29</definedName>
    <definedName name="Z_440F3637_60B6_48FA_BFCE_3568C70B0DB0_.wvu.Cols" localSheetId="0" hidden="1">'berechnen Personalbedarf'!$G:$G</definedName>
    <definedName name="Z_440F3637_60B6_48FA_BFCE_3568C70B0DB0_.wvu.PrintArea" localSheetId="1" hidden="1">'IST-Stellenplan'!$A$1:$G$29</definedName>
  </definedNames>
  <calcPr calcId="125725"/>
  <customWorkbookViews>
    <customWorkbookView name="gsdnw20 - Persönliche Ansicht" guid="{440F3637-60B6-48FA-BFCE-3568C70B0DB0}" mergeInterval="0" personalView="1" maximized="1" xWindow="1" yWindow="1" windowWidth="1916" windowHeight="970" activeSheetId="1"/>
  </customWorkbookViews>
</workbook>
</file>

<file path=xl/calcChain.xml><?xml version="1.0" encoding="utf-8"?>
<calcChain xmlns="http://schemas.openxmlformats.org/spreadsheetml/2006/main">
  <c r="F23" i="2"/>
  <c r="F20"/>
  <c r="F12"/>
  <c r="F17"/>
  <c r="F9"/>
  <c r="F18"/>
  <c r="B21" i="1"/>
  <c r="F24" i="2"/>
  <c r="F11"/>
  <c r="F19"/>
  <c r="F10"/>
  <c r="F25" l="1"/>
  <c r="F37" i="1" s="1"/>
  <c r="F21" i="2"/>
  <c r="F13"/>
  <c r="E31" i="1"/>
  <c r="F26" i="2" l="1"/>
  <c r="F32" i="1" s="1"/>
  <c r="F35"/>
  <c r="F34"/>
  <c r="E8"/>
  <c r="E25"/>
  <c r="E9" l="1"/>
  <c r="E10"/>
  <c r="E11"/>
  <c r="E13"/>
  <c r="E14"/>
  <c r="E15"/>
  <c r="E16"/>
  <c r="E17"/>
  <c r="E18"/>
  <c r="E19"/>
  <c r="E12"/>
  <c r="E21" l="1"/>
  <c r="E24" s="1"/>
  <c r="E27" s="1"/>
  <c r="E28" s="1"/>
  <c r="E32" s="1"/>
  <c r="H32" s="1"/>
  <c r="E37" l="1"/>
  <c r="H37" s="1"/>
  <c r="E34"/>
  <c r="H34" s="1"/>
  <c r="E35" l="1"/>
  <c r="H35" s="1"/>
</calcChain>
</file>

<file path=xl/comments1.xml><?xml version="1.0" encoding="utf-8"?>
<comments xmlns="http://schemas.openxmlformats.org/spreadsheetml/2006/main">
  <authors>
    <author>gsdnw12</author>
  </authors>
  <commentList>
    <comment ref="C24" authorId="0">
      <text>
        <r>
          <rPr>
            <b/>
            <sz val="8"/>
            <color indexed="81"/>
            <rFont val="Tahoma"/>
            <family val="2"/>
          </rPr>
          <t>gsdnw12:</t>
        </r>
        <r>
          <rPr>
            <sz val="8"/>
            <color indexed="81"/>
            <rFont val="Tahoma"/>
            <family val="2"/>
          </rPr>
          <t xml:space="preserve">
indirekte Pflege 15%, Betreuung 20%</t>
        </r>
      </text>
    </comment>
  </commentList>
</comments>
</file>

<file path=xl/comments2.xml><?xml version="1.0" encoding="utf-8"?>
<comments xmlns="http://schemas.openxmlformats.org/spreadsheetml/2006/main">
  <authors>
    <author>gsdnw21</author>
  </authors>
  <commentList>
    <comment ref="A2" authorId="0">
      <text>
        <r>
          <rPr>
            <b/>
            <sz val="9"/>
            <color indexed="81"/>
            <rFont val="Tahoma"/>
            <family val="2"/>
          </rPr>
          <t>gsdnw21:</t>
        </r>
        <r>
          <rPr>
            <sz val="9"/>
            <color indexed="81"/>
            <rFont val="Tahoma"/>
            <family val="2"/>
          </rPr>
          <t xml:space="preserve">
</t>
        </r>
      </text>
    </comment>
  </commentList>
</comments>
</file>

<file path=xl/sharedStrings.xml><?xml version="1.0" encoding="utf-8"?>
<sst xmlns="http://schemas.openxmlformats.org/spreadsheetml/2006/main" count="96" uniqueCount="72">
  <si>
    <t>Minuten</t>
  </si>
  <si>
    <t>Stunden</t>
  </si>
  <si>
    <t>bis 20 min</t>
  </si>
  <si>
    <t>21 - 40 min</t>
  </si>
  <si>
    <t>41 - 60 min</t>
  </si>
  <si>
    <t>61 - 80 min</t>
  </si>
  <si>
    <t>81 - 100 min</t>
  </si>
  <si>
    <t>101 - 120 min</t>
  </si>
  <si>
    <t>121 - 140 min</t>
  </si>
  <si>
    <t>141 - 160 min</t>
  </si>
  <si>
    <t>161 - 180 min</t>
  </si>
  <si>
    <t>181 - 200 min</t>
  </si>
  <si>
    <t>201 - 220 min</t>
  </si>
  <si>
    <t>über 240 min</t>
  </si>
  <si>
    <t>Berechnungen</t>
  </si>
  <si>
    <t xml:space="preserve">Zuschlag </t>
  </si>
  <si>
    <t>Jährlicher Pflegebedarf</t>
  </si>
  <si>
    <t>Jahresarbeitszeit in Stunden (gerundet)</t>
  </si>
  <si>
    <t>1 / 3</t>
  </si>
  <si>
    <t>2 / 3</t>
  </si>
  <si>
    <t>10 min pro Tag</t>
  </si>
  <si>
    <t>Pflegefachperson FH/HF, Pflegefachperson DN1 und DN2, AKP, IKP, KWS, PSYKP</t>
  </si>
  <si>
    <t>Personal Sekundarstufe II</t>
  </si>
  <si>
    <t>Total Sekundarstufe II</t>
  </si>
  <si>
    <t>Total</t>
  </si>
  <si>
    <t>Total Assistenzpersonal</t>
  </si>
  <si>
    <t>Qualifikation</t>
  </si>
  <si>
    <t>1. Lehrjahr:</t>
  </si>
  <si>
    <t>Name der Institution:</t>
  </si>
  <si>
    <t>Stichtag der Datenerhebung:</t>
  </si>
  <si>
    <r>
      <t xml:space="preserve">Anhang I:        Anwendungstool         </t>
    </r>
    <r>
      <rPr>
        <b/>
        <sz val="16"/>
        <rFont val="Arial"/>
        <family val="2"/>
      </rPr>
      <t xml:space="preserve"> IST-Stellenplan</t>
    </r>
  </si>
  <si>
    <t>Anzahl Personen</t>
  </si>
  <si>
    <t>2. Lehrjahr:</t>
  </si>
  <si>
    <t>3. Lehrjahr:</t>
  </si>
  <si>
    <t>verkürzte Ausbildungen:</t>
  </si>
  <si>
    <r>
      <t xml:space="preserve">Dipl. Pflegefachpersonal </t>
    </r>
    <r>
      <rPr>
        <b/>
        <sz val="8"/>
        <rFont val="Arial"/>
        <family val="2"/>
      </rPr>
      <t>(mindestens 50% des Fachpersonals)</t>
    </r>
  </si>
  <si>
    <t>Total IST-Stellenplan</t>
  </si>
  <si>
    <t>Pflegestufe</t>
  </si>
  <si>
    <t>Anzahl 
BewohnerInnen</t>
  </si>
  <si>
    <r>
      <t xml:space="preserve">Pflege
</t>
    </r>
    <r>
      <rPr>
        <b/>
        <sz val="8"/>
        <rFont val="Arial"/>
        <family val="2"/>
      </rPr>
      <t xml:space="preserve"> Min. / Schnitt</t>
    </r>
  </si>
  <si>
    <t>für indirekte Pflege
 und Betreuung</t>
  </si>
  <si>
    <r>
      <rPr>
        <sz val="8"/>
        <rFont val="Arial"/>
        <family val="2"/>
      </rPr>
      <t>Zuschlag für 
BewohnerInnen 
ohne Einstufung</t>
    </r>
    <r>
      <rPr>
        <sz val="10"/>
        <rFont val="Arial"/>
        <family val="2"/>
      </rPr>
      <t xml:space="preserve">
 Altersheim
Altersheim</t>
    </r>
  </si>
  <si>
    <t>TOTAL Pflege- und Betreuungsstellen</t>
  </si>
  <si>
    <t>Abdeckung mit Fachpersonal
 Pflege und Betreunng</t>
  </si>
  <si>
    <r>
      <rPr>
        <b/>
        <sz val="8"/>
        <rFont val="Wingdings 3"/>
        <family val="1"/>
        <charset val="2"/>
      </rPr>
      <t>a</t>
    </r>
    <r>
      <rPr>
        <b/>
        <sz val="8"/>
        <rFont val="Arial"/>
        <family val="2"/>
      </rPr>
      <t xml:space="preserve">  davon dipl. Fachpersonal</t>
    </r>
  </si>
  <si>
    <t>Anhang III: Gesetzliche Grundlagen</t>
  </si>
  <si>
    <t>0.1 pro Lernende</t>
  </si>
  <si>
    <r>
      <t xml:space="preserve">Pflegebedarf </t>
    </r>
    <r>
      <rPr>
        <b/>
        <sz val="8"/>
        <rFont val="Arial"/>
        <family val="2"/>
      </rPr>
      <t>Min. / Tag</t>
    </r>
  </si>
  <si>
    <t xml:space="preserve">FA SRK, FaGe EFZ, FaBe EFZ, dipl. Hauspflegerin oder EFZ, Sozialagogin, Betagtenbetreuerin FA SODK oder Diplom </t>
  </si>
  <si>
    <r>
      <rPr>
        <b/>
        <sz val="11"/>
        <rFont val="Arial"/>
        <family val="2"/>
      </rPr>
      <t xml:space="preserve">Fachpersonal Pflege und Betreuung </t>
    </r>
    <r>
      <rPr>
        <b/>
        <sz val="10"/>
        <rFont val="Arial"/>
        <family val="2"/>
      </rPr>
      <t xml:space="preserve">
</t>
    </r>
    <r>
      <rPr>
        <b/>
        <sz val="8"/>
        <rFont val="Arial"/>
        <family val="2"/>
      </rPr>
      <t>(mindestens 1/3 des Pflegeaufwandes)</t>
    </r>
  </si>
  <si>
    <r>
      <rPr>
        <b/>
        <sz val="11"/>
        <rFont val="Arial"/>
        <family val="2"/>
      </rPr>
      <t>Assistenzpersonal</t>
    </r>
    <r>
      <rPr>
        <b/>
        <sz val="10"/>
        <rFont val="Arial"/>
        <family val="2"/>
      </rPr>
      <t xml:space="preserve"> </t>
    </r>
    <r>
      <rPr>
        <b/>
        <sz val="8"/>
        <rFont val="Arial"/>
        <family val="2"/>
      </rPr>
      <t>(2/3 des Pflegeaufwandes)</t>
    </r>
  </si>
  <si>
    <t>Zuschlag Ausbildungstätigkeit / Anzahl Lernende</t>
  </si>
  <si>
    <t>Abdeckung mit Assistenzpersonal</t>
  </si>
  <si>
    <t>² Stundenlohn Umrechnung in Stellenprozent 1800h = 100% = 1 Stelle</t>
  </si>
  <si>
    <t>Pflegebedarf Stichtag</t>
  </si>
  <si>
    <r>
      <t>in Ausbildung</t>
    </r>
    <r>
      <rPr>
        <sz val="8"/>
        <rFont val="Arial"/>
        <family val="2"/>
      </rPr>
      <t>¹</t>
    </r>
  </si>
  <si>
    <t>¹ Berechnung Ausbildung 1.Lj=0%, 2.Lj.=33%, 3.Lj.=66%; andere  50%</t>
  </si>
  <si>
    <t>ohne Leitungsfunktion wie GL, PDL, Hygiene, QS BL, Aktivierung usw.</t>
  </si>
  <si>
    <t>%</t>
  </si>
  <si>
    <t>Assistent/In  Gesundheit und Soziales EBA, Behindertenbetreuer/In, 
Pflegeassistent/In FA, Pflegehelfer/In SRK, Praktikant/In mit SRK Kurs</t>
  </si>
  <si>
    <t>Stellen-
prozent²</t>
  </si>
  <si>
    <t>Total Tertiärstufe</t>
  </si>
  <si>
    <t xml:space="preserve">Stellenplan
 IST      </t>
  </si>
  <si>
    <t>dB/2015</t>
  </si>
  <si>
    <r>
      <t>Anhang II: Anwendungstool</t>
    </r>
    <r>
      <rPr>
        <sz val="14"/>
        <rFont val="Arial"/>
        <family val="2"/>
      </rPr>
      <t xml:space="preserve">
</t>
    </r>
    <r>
      <rPr>
        <b/>
        <sz val="14"/>
        <rFont val="Arial"/>
        <family val="2"/>
      </rPr>
      <t>Berechnung Stellenbedarf Pflege und Betreuung</t>
    </r>
  </si>
  <si>
    <t>Helfer/In / Praktikant/In</t>
  </si>
  <si>
    <t>³ siehe Richtlinie Richtstellenplan NW_2014</t>
  </si>
  <si>
    <t>(Bitte grüne Felder ausfüllen)</t>
  </si>
  <si>
    <t>G:\G-GSD_SEKR\GSD_04_Bürkler\Aufsicht APH\Aufsichtspflicht_Richtlinien GSD Heime\aktuelle Richtlinien\Stellenbedarf Pf…</t>
  </si>
  <si>
    <t>Gemäss Art. 40 Ziff. 2 GesG haben Pflegeheime das erforderliche fachliche und qualifizierte Personal zur Ausübung der Leistungserbringung zu gewährleisten.
In der Gesundheitsverordnung werden diese Angaben näher beschrieben. Das Pflegeheim hat gemäss § 23 Ziff. 2 den Einsatz von fachlich hinreichendem Personal nachzuweisen, bzw. bei Änderungen der Bewilligungsvoraussetzungen u.a. den Wechsel der fachtechnisch verantwortlichen Personen (§ 24 GesV) zu melden.
§ 26 GesV beschreibt die Pflichten eines Pflegeheimes. Gemäss Abs. 2 müssen die Anzahl und Qualifikation des Personals in einem angemessenen Verhältnis zur Anzahl und zu den Bedürfnissen der Bewohnerinnen und Bewohner stehen. Hierbei ist die Betreuung und Pflege rund um die Uhr sicherzustellen.</t>
  </si>
  <si>
    <r>
      <t>ohne SRK Kurs</t>
    </r>
    <r>
      <rPr>
        <sz val="10"/>
        <rFont val="Arial"/>
        <family val="2"/>
      </rPr>
      <t>³</t>
    </r>
  </si>
  <si>
    <r>
      <t>Assistenz in Ausbildung</t>
    </r>
    <r>
      <rPr>
        <sz val="10"/>
        <rFont val="Arial"/>
        <family val="2"/>
      </rPr>
      <t>¹</t>
    </r>
    <r>
      <rPr>
        <sz val="8"/>
        <rFont val="Arial"/>
        <family val="2"/>
      </rPr>
      <t>:</t>
    </r>
  </si>
</sst>
</file>

<file path=xl/styles.xml><?xml version="1.0" encoding="utf-8"?>
<styleSheet xmlns="http://schemas.openxmlformats.org/spreadsheetml/2006/main">
  <numFmts count="1">
    <numFmt numFmtId="164" formatCode="#,##0.0"/>
  </numFmts>
  <fonts count="22">
    <font>
      <sz val="10"/>
      <name val="Arial"/>
    </font>
    <font>
      <sz val="8"/>
      <name val="Arial"/>
      <family val="2"/>
    </font>
    <font>
      <b/>
      <sz val="10"/>
      <name val="Arial"/>
      <family val="2"/>
    </font>
    <font>
      <b/>
      <sz val="10"/>
      <name val="Arial"/>
      <family val="2"/>
    </font>
    <font>
      <b/>
      <sz val="12"/>
      <name val="Arial"/>
      <family val="2"/>
    </font>
    <font>
      <sz val="10"/>
      <name val="Arial"/>
      <family val="2"/>
    </font>
    <font>
      <sz val="10"/>
      <name val="Arial"/>
      <family val="2"/>
    </font>
    <font>
      <sz val="8"/>
      <color indexed="81"/>
      <name val="Tahoma"/>
      <family val="2"/>
    </font>
    <font>
      <b/>
      <sz val="8"/>
      <color indexed="81"/>
      <name val="Tahoma"/>
      <family val="2"/>
    </font>
    <font>
      <sz val="8"/>
      <name val="Arial"/>
      <family val="2"/>
    </font>
    <font>
      <sz val="14"/>
      <name val="Arial"/>
      <family val="2"/>
    </font>
    <font>
      <b/>
      <sz val="14"/>
      <name val="Arial"/>
      <family val="2"/>
    </font>
    <font>
      <b/>
      <sz val="16"/>
      <name val="Arial"/>
      <family val="2"/>
    </font>
    <font>
      <b/>
      <sz val="8"/>
      <name val="Arial"/>
      <family val="2"/>
    </font>
    <font>
      <b/>
      <sz val="8"/>
      <name val="Wingdings 3"/>
      <family val="1"/>
      <charset val="2"/>
    </font>
    <font>
      <sz val="12"/>
      <name val="Arial"/>
      <family val="2"/>
    </font>
    <font>
      <b/>
      <sz val="11"/>
      <name val="Arial"/>
      <family val="2"/>
    </font>
    <font>
      <b/>
      <sz val="9"/>
      <name val="Arial"/>
      <family val="2"/>
    </font>
    <font>
      <sz val="6"/>
      <name val="Arial"/>
      <family val="2"/>
    </font>
    <font>
      <sz val="9"/>
      <color indexed="81"/>
      <name val="Tahoma"/>
      <family val="2"/>
    </font>
    <font>
      <b/>
      <sz val="9"/>
      <color indexed="81"/>
      <name val="Tahoma"/>
      <family val="2"/>
    </font>
    <font>
      <sz val="10"/>
      <color theme="0"/>
      <name val="Arial"/>
      <family val="2"/>
    </font>
  </fonts>
  <fills count="10">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66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178">
    <xf numFmtId="0" fontId="0" fillId="0" borderId="0" xfId="0"/>
    <xf numFmtId="3" fontId="6" fillId="2" borderId="0" xfId="0" applyNumberFormat="1" applyFont="1" applyFill="1" applyAlignment="1" applyProtection="1">
      <alignment horizontal="center" vertical="center"/>
    </xf>
    <xf numFmtId="3" fontId="6" fillId="4" borderId="0" xfId="0" applyNumberFormat="1" applyFont="1" applyFill="1" applyAlignment="1" applyProtection="1">
      <alignment horizontal="center" vertical="center"/>
    </xf>
    <xf numFmtId="3" fontId="2" fillId="2" borderId="0" xfId="0" applyNumberFormat="1" applyFont="1" applyFill="1" applyAlignment="1" applyProtection="1">
      <alignment horizontal="center" vertical="center"/>
    </xf>
    <xf numFmtId="0" fontId="2" fillId="8" borderId="1" xfId="0" applyFont="1" applyFill="1" applyBorder="1" applyAlignment="1" applyProtection="1">
      <alignment horizontal="center" vertical="center"/>
    </xf>
    <xf numFmtId="3" fontId="3" fillId="2" borderId="0" xfId="0" applyNumberFormat="1" applyFont="1" applyFill="1" applyAlignment="1" applyProtection="1">
      <alignment horizontal="center" vertical="center"/>
    </xf>
    <xf numFmtId="0" fontId="0" fillId="0" borderId="0" xfId="0" applyProtection="1">
      <protection locked="0"/>
    </xf>
    <xf numFmtId="0" fontId="0" fillId="0" borderId="9" xfId="0" applyBorder="1" applyProtection="1">
      <protection locked="0"/>
    </xf>
    <xf numFmtId="0" fontId="0" fillId="0" borderId="0" xfId="0" applyBorder="1" applyProtection="1">
      <protection locked="0"/>
    </xf>
    <xf numFmtId="0" fontId="5" fillId="0" borderId="0" xfId="0" applyFont="1" applyProtection="1">
      <protection locked="0"/>
    </xf>
    <xf numFmtId="0" fontId="5" fillId="9" borderId="4" xfId="0" applyFont="1"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9" fillId="0" borderId="5" xfId="0" applyFont="1" applyBorder="1" applyProtection="1"/>
    <xf numFmtId="0" fontId="9" fillId="0" borderId="6" xfId="0" applyFont="1" applyBorder="1" applyProtection="1"/>
    <xf numFmtId="0" fontId="0" fillId="6" borderId="2" xfId="0" applyFill="1" applyBorder="1" applyAlignment="1" applyProtection="1">
      <alignment horizontal="right" vertical="center"/>
    </xf>
    <xf numFmtId="0" fontId="0" fillId="6" borderId="10" xfId="0" applyFill="1" applyBorder="1" applyAlignment="1" applyProtection="1">
      <alignment horizontal="right" vertical="center"/>
    </xf>
    <xf numFmtId="0" fontId="0" fillId="6" borderId="8" xfId="0" applyFill="1" applyBorder="1" applyAlignment="1" applyProtection="1">
      <alignment horizontal="right" vertical="center"/>
    </xf>
    <xf numFmtId="0" fontId="11" fillId="0" borderId="31" xfId="0" applyFont="1" applyBorder="1" applyAlignment="1" applyProtection="1">
      <alignment horizontal="left" vertical="center" wrapText="1"/>
    </xf>
    <xf numFmtId="0" fontId="18" fillId="0" borderId="30" xfId="0" applyFont="1" applyBorder="1" applyAlignment="1" applyProtection="1">
      <alignment horizontal="right" wrapText="1"/>
    </xf>
    <xf numFmtId="0" fontId="2" fillId="7" borderId="1" xfId="0" applyFont="1" applyFill="1" applyBorder="1" applyAlignment="1" applyProtection="1">
      <alignment horizontal="center" vertical="center"/>
    </xf>
    <xf numFmtId="0" fontId="11" fillId="0" borderId="0" xfId="0" applyFont="1" applyAlignment="1" applyProtection="1">
      <alignment vertical="center"/>
    </xf>
    <xf numFmtId="0" fontId="6" fillId="0" borderId="0" xfId="0" applyFont="1" applyAlignment="1" applyProtection="1">
      <alignment vertical="center"/>
    </xf>
    <xf numFmtId="0" fontId="6" fillId="0" borderId="0" xfId="0" applyFont="1" applyFill="1" applyAlignme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vertical="center"/>
    </xf>
    <xf numFmtId="0" fontId="3" fillId="0" borderId="0" xfId="0" applyFont="1" applyAlignment="1" applyProtection="1">
      <alignment horizontal="center" vertical="center" wrapText="1"/>
    </xf>
    <xf numFmtId="0" fontId="2" fillId="4" borderId="0" xfId="0" applyFont="1" applyFill="1" applyAlignment="1" applyProtection="1">
      <alignment horizontal="center" vertical="center" wrapText="1"/>
    </xf>
    <xf numFmtId="0" fontId="2" fillId="7" borderId="0" xfId="0" applyFont="1" applyFill="1" applyAlignment="1" applyProtection="1">
      <alignment horizontal="center" vertical="center" wrapText="1"/>
    </xf>
    <xf numFmtId="0" fontId="2" fillId="0" borderId="0" xfId="0" applyFont="1" applyAlignment="1" applyProtection="1">
      <alignment horizontal="center" vertical="center"/>
    </xf>
    <xf numFmtId="0" fontId="6" fillId="0" borderId="0" xfId="0" applyFont="1" applyAlignment="1" applyProtection="1"/>
    <xf numFmtId="0" fontId="5"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6" fillId="0" borderId="0" xfId="0" applyFont="1" applyFill="1" applyBorder="1" applyAlignment="1" applyProtection="1">
      <alignment vertical="center"/>
    </xf>
    <xf numFmtId="0" fontId="5" fillId="6" borderId="0" xfId="0" applyFont="1" applyFill="1" applyAlignment="1" applyProtection="1">
      <alignment horizontal="center" vertical="center"/>
    </xf>
    <xf numFmtId="0" fontId="2" fillId="0" borderId="0" xfId="0" applyFont="1" applyAlignment="1" applyProtection="1">
      <alignment vertical="center"/>
    </xf>
    <xf numFmtId="0" fontId="2" fillId="6" borderId="0" xfId="0" applyFont="1" applyFill="1" applyAlignment="1" applyProtection="1">
      <alignment horizontal="left" vertical="center"/>
    </xf>
    <xf numFmtId="0" fontId="5" fillId="0" borderId="0" xfId="0" applyFont="1" applyAlignment="1" applyProtection="1">
      <alignment horizontal="left" vertical="center" wrapText="1"/>
    </xf>
    <xf numFmtId="0" fontId="2" fillId="0" borderId="0" xfId="0" applyFont="1" applyFill="1" applyAlignment="1" applyProtection="1">
      <alignment horizontal="center" vertical="center"/>
    </xf>
    <xf numFmtId="9" fontId="6" fillId="0" borderId="0" xfId="0" applyNumberFormat="1" applyFont="1" applyAlignment="1" applyProtection="1">
      <alignment horizontal="center" vertical="center"/>
    </xf>
    <xf numFmtId="3" fontId="6" fillId="0" borderId="0" xfId="0" applyNumberFormat="1" applyFont="1" applyAlignment="1" applyProtection="1">
      <alignment horizontal="center" vertical="center"/>
    </xf>
    <xf numFmtId="0" fontId="9" fillId="0" borderId="0" xfId="0" applyFont="1" applyAlignment="1" applyProtection="1">
      <alignment vertical="center" wrapText="1"/>
    </xf>
    <xf numFmtId="0" fontId="6" fillId="6" borderId="0" xfId="0" applyFont="1" applyFill="1" applyBorder="1" applyAlignment="1" applyProtection="1">
      <alignment vertical="center"/>
    </xf>
    <xf numFmtId="3" fontId="2" fillId="0" borderId="0" xfId="0" applyNumberFormat="1" applyFont="1" applyAlignment="1" applyProtection="1">
      <alignment horizontal="center" vertical="center"/>
    </xf>
    <xf numFmtId="164" fontId="6" fillId="0" borderId="0" xfId="0" applyNumberFormat="1" applyFont="1" applyAlignment="1" applyProtection="1">
      <alignment horizontal="center" vertical="center"/>
    </xf>
    <xf numFmtId="49" fontId="6" fillId="0" borderId="0" xfId="0" applyNumberFormat="1" applyFont="1" applyFill="1" applyAlignment="1" applyProtection="1">
      <alignment horizontal="center" vertical="center"/>
    </xf>
    <xf numFmtId="164" fontId="2" fillId="2" borderId="0" xfId="0" applyNumberFormat="1" applyFont="1" applyFill="1" applyAlignment="1" applyProtection="1">
      <alignment horizontal="center" vertical="center"/>
    </xf>
    <xf numFmtId="9" fontId="6" fillId="0" borderId="0" xfId="0" applyNumberFormat="1" applyFont="1" applyFill="1" applyAlignment="1" applyProtection="1">
      <alignment horizontal="center" vertical="center"/>
    </xf>
    <xf numFmtId="0" fontId="17" fillId="0" borderId="0" xfId="0" applyFont="1" applyAlignment="1" applyProtection="1">
      <alignment vertical="center"/>
    </xf>
    <xf numFmtId="0" fontId="5" fillId="0" borderId="0" xfId="0" applyFont="1" applyAlignment="1" applyProtection="1">
      <alignment horizontal="left" vertical="center"/>
    </xf>
    <xf numFmtId="0" fontId="16" fillId="0" borderId="5" xfId="0" applyFont="1" applyBorder="1" applyAlignment="1" applyProtection="1">
      <alignment horizontal="center" vertical="center"/>
    </xf>
    <xf numFmtId="0" fontId="0" fillId="9" borderId="16" xfId="0" applyFill="1" applyBorder="1" applyProtection="1"/>
    <xf numFmtId="0" fontId="2" fillId="5" borderId="27" xfId="0" applyFont="1" applyFill="1" applyBorder="1" applyAlignment="1" applyProtection="1">
      <alignment horizontal="right" vertical="center"/>
    </xf>
    <xf numFmtId="0" fontId="2" fillId="5" borderId="28" xfId="0" applyFont="1" applyFill="1" applyBorder="1" applyAlignment="1" applyProtection="1">
      <alignment horizontal="right" vertical="center"/>
    </xf>
    <xf numFmtId="0" fontId="4" fillId="7" borderId="39" xfId="0" applyFont="1" applyFill="1" applyBorder="1" applyAlignment="1" applyProtection="1">
      <alignment vertical="center"/>
    </xf>
    <xf numFmtId="0" fontId="1" fillId="0" borderId="29" xfId="0" applyFont="1" applyBorder="1" applyAlignment="1" applyProtection="1">
      <alignment horizontal="left" vertical="center" wrapText="1"/>
    </xf>
    <xf numFmtId="0" fontId="9" fillId="0" borderId="41" xfId="0" applyFont="1" applyBorder="1" applyAlignment="1" applyProtection="1">
      <alignment horizontal="left" vertical="top" wrapText="1"/>
    </xf>
    <xf numFmtId="0" fontId="5" fillId="9" borderId="41"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4" fillId="0" borderId="0" xfId="0" applyFont="1" applyAlignment="1" applyProtection="1">
      <alignment vertical="center"/>
    </xf>
    <xf numFmtId="0" fontId="0" fillId="0" borderId="0" xfId="0" applyAlignment="1" applyProtection="1">
      <alignment vertical="center"/>
    </xf>
    <xf numFmtId="0" fontId="5" fillId="9" borderId="1" xfId="0" applyFont="1" applyFill="1" applyBorder="1" applyAlignment="1" applyProtection="1">
      <alignment horizontal="center" vertical="center" wrapText="1"/>
      <protection locked="0"/>
    </xf>
    <xf numFmtId="0" fontId="1" fillId="0" borderId="0" xfId="0" applyFont="1" applyAlignment="1" applyProtection="1">
      <alignment vertical="center"/>
    </xf>
    <xf numFmtId="0" fontId="1" fillId="0" borderId="0" xfId="0" applyFont="1" applyAlignment="1" applyProtection="1">
      <alignment horizontal="left" vertical="top"/>
    </xf>
    <xf numFmtId="0" fontId="9" fillId="0" borderId="0" xfId="0" applyFont="1" applyAlignment="1" applyProtection="1">
      <alignment vertical="center"/>
    </xf>
    <xf numFmtId="0" fontId="5" fillId="9" borderId="4" xfId="0" applyFont="1" applyFill="1" applyBorder="1" applyAlignment="1" applyProtection="1">
      <alignment horizontal="center"/>
      <protection locked="0"/>
    </xf>
    <xf numFmtId="4" fontId="2" fillId="2" borderId="0" xfId="0" applyNumberFormat="1" applyFont="1" applyFill="1" applyAlignment="1" applyProtection="1">
      <alignment horizontal="center" vertical="center"/>
    </xf>
    <xf numFmtId="0" fontId="1" fillId="0" borderId="6" xfId="0" applyFont="1" applyBorder="1" applyProtection="1"/>
    <xf numFmtId="0" fontId="5" fillId="9" borderId="1" xfId="0" applyFont="1" applyFill="1" applyBorder="1" applyAlignment="1" applyProtection="1">
      <alignment horizontal="center" vertical="center"/>
      <protection locked="0"/>
    </xf>
    <xf numFmtId="0" fontId="5" fillId="0" borderId="20" xfId="0" applyFont="1" applyBorder="1" applyAlignment="1" applyProtection="1">
      <alignment horizontal="right"/>
    </xf>
    <xf numFmtId="0" fontId="0" fillId="9" borderId="16" xfId="0" applyFill="1" applyBorder="1" applyAlignment="1" applyProtection="1">
      <alignment horizontal="right" vertical="center"/>
    </xf>
    <xf numFmtId="0" fontId="5" fillId="9" borderId="19" xfId="0" applyFont="1" applyFill="1" applyBorder="1" applyAlignment="1" applyProtection="1">
      <alignment horizontal="right" vertical="center"/>
    </xf>
    <xf numFmtId="0" fontId="0" fillId="9" borderId="19" xfId="0" applyFill="1" applyBorder="1" applyAlignment="1" applyProtection="1">
      <alignment horizontal="right" vertical="center"/>
    </xf>
    <xf numFmtId="0" fontId="5" fillId="9" borderId="16" xfId="0" applyFont="1" applyFill="1" applyBorder="1" applyAlignment="1" applyProtection="1">
      <alignment horizontal="right" vertical="center"/>
      <protection locked="0"/>
    </xf>
    <xf numFmtId="0" fontId="4" fillId="7" borderId="40" xfId="0" applyFont="1" applyFill="1" applyBorder="1" applyAlignment="1" applyProtection="1">
      <alignment horizontal="right" vertical="center"/>
    </xf>
    <xf numFmtId="0" fontId="5" fillId="9" borderId="19" xfId="0" applyFont="1" applyFill="1" applyBorder="1" applyAlignment="1" applyProtection="1">
      <alignment horizontal="right"/>
    </xf>
    <xf numFmtId="0" fontId="0" fillId="9" borderId="19" xfId="0" applyFill="1" applyBorder="1" applyAlignment="1" applyProtection="1">
      <alignment horizontal="right"/>
    </xf>
    <xf numFmtId="0" fontId="5" fillId="6" borderId="19" xfId="0" applyFont="1" applyFill="1" applyBorder="1" applyAlignment="1" applyProtection="1">
      <alignment horizontal="right"/>
    </xf>
    <xf numFmtId="0" fontId="5" fillId="9" borderId="34" xfId="0" applyFont="1" applyFill="1" applyBorder="1" applyAlignment="1" applyProtection="1">
      <alignment horizontal="right" vertical="center" wrapText="1"/>
      <protection locked="0"/>
    </xf>
    <xf numFmtId="0" fontId="1" fillId="0" borderId="0" xfId="0" applyFont="1" applyBorder="1" applyAlignment="1" applyProtection="1">
      <alignment wrapText="1"/>
    </xf>
    <xf numFmtId="0" fontId="9" fillId="0" borderId="12" xfId="0" applyFont="1" applyBorder="1" applyProtection="1"/>
    <xf numFmtId="0" fontId="1" fillId="6" borderId="6" xfId="0" applyFont="1" applyFill="1" applyBorder="1" applyAlignment="1" applyProtection="1">
      <alignment wrapText="1"/>
    </xf>
    <xf numFmtId="0" fontId="5" fillId="6" borderId="18" xfId="0" applyFont="1" applyFill="1" applyBorder="1" applyAlignment="1" applyProtection="1">
      <alignment horizontal="right"/>
    </xf>
    <xf numFmtId="0" fontId="5" fillId="0" borderId="18" xfId="0" applyFont="1" applyBorder="1" applyAlignment="1" applyProtection="1">
      <alignment horizontal="right"/>
      <protection locked="0"/>
    </xf>
    <xf numFmtId="0" fontId="5" fillId="6" borderId="18" xfId="0" applyFont="1" applyFill="1" applyBorder="1" applyAlignment="1" applyProtection="1">
      <alignment horizontal="right" vertical="center"/>
    </xf>
    <xf numFmtId="0" fontId="1" fillId="0" borderId="1" xfId="0" applyFont="1" applyBorder="1" applyProtection="1"/>
    <xf numFmtId="0" fontId="2" fillId="6" borderId="0" xfId="0" applyFont="1" applyFill="1" applyBorder="1" applyAlignment="1" applyProtection="1">
      <alignment horizontal="center" vertical="center"/>
    </xf>
    <xf numFmtId="0" fontId="21" fillId="0" borderId="0" xfId="0" applyFont="1" applyAlignment="1" applyProtection="1">
      <alignment vertical="center"/>
    </xf>
    <xf numFmtId="4" fontId="4" fillId="3" borderId="1" xfId="0" applyNumberFormat="1" applyFont="1" applyFill="1" applyBorder="1" applyAlignment="1" applyProtection="1">
      <alignment horizontal="center" vertical="center"/>
    </xf>
    <xf numFmtId="0" fontId="2" fillId="7" borderId="1" xfId="0" applyNumberFormat="1" applyFont="1" applyFill="1" applyBorder="1" applyAlignment="1" applyProtection="1">
      <alignment horizontal="center" vertical="center"/>
    </xf>
    <xf numFmtId="0" fontId="1" fillId="0" borderId="0" xfId="0" applyFont="1" applyAlignment="1" applyProtection="1">
      <alignment horizontal="left"/>
    </xf>
    <xf numFmtId="0" fontId="4" fillId="0" borderId="0" xfId="0" applyFont="1" applyBorder="1" applyAlignment="1" applyProtection="1">
      <alignment vertical="center"/>
    </xf>
    <xf numFmtId="0" fontId="0" fillId="0" borderId="0" xfId="0" applyBorder="1" applyAlignment="1" applyProtection="1">
      <alignment vertical="center"/>
    </xf>
    <xf numFmtId="0" fontId="4" fillId="0" borderId="0" xfId="0" applyFont="1" applyAlignment="1" applyProtection="1">
      <alignment vertical="center"/>
    </xf>
    <xf numFmtId="0" fontId="15" fillId="0" borderId="0" xfId="0" applyFont="1" applyAlignment="1" applyProtection="1">
      <alignment vertical="center"/>
    </xf>
    <xf numFmtId="0" fontId="11" fillId="0" borderId="0" xfId="0" applyFont="1" applyAlignment="1" applyProtection="1">
      <alignment vertical="center" wrapText="1"/>
    </xf>
    <xf numFmtId="0" fontId="10" fillId="0" borderId="0" xfId="0" applyFont="1" applyAlignment="1" applyProtection="1">
      <alignment vertical="center"/>
    </xf>
    <xf numFmtId="0" fontId="0" fillId="0" borderId="0" xfId="0" applyAlignment="1" applyProtection="1">
      <alignment vertical="center"/>
    </xf>
    <xf numFmtId="0" fontId="3" fillId="0" borderId="0" xfId="0" applyFont="1" applyAlignment="1" applyProtection="1">
      <alignment horizontal="left" vertical="center" wrapText="1"/>
    </xf>
    <xf numFmtId="0" fontId="0" fillId="0" borderId="0" xfId="0" applyAlignment="1" applyProtection="1">
      <alignment horizontal="left" vertical="center"/>
    </xf>
    <xf numFmtId="0" fontId="13" fillId="0" borderId="0" xfId="0" applyFont="1" applyAlignment="1" applyProtection="1">
      <alignment vertical="center"/>
    </xf>
    <xf numFmtId="0" fontId="5" fillId="9" borderId="2" xfId="0" applyFont="1" applyFill="1" applyBorder="1" applyAlignment="1" applyProtection="1">
      <alignment horizontal="center" vertical="center" wrapText="1"/>
      <protection locked="0"/>
    </xf>
    <xf numFmtId="0" fontId="5" fillId="9" borderId="3"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1" xfId="0" applyFont="1" applyFill="1" applyBorder="1" applyAlignment="1" applyProtection="1">
      <alignment horizontal="center" vertical="center" wrapText="1"/>
      <protection locked="0"/>
    </xf>
    <xf numFmtId="0" fontId="0" fillId="9" borderId="34" xfId="0" applyFill="1" applyBorder="1" applyAlignment="1" applyProtection="1">
      <alignment horizontal="right" vertical="center"/>
      <protection locked="0"/>
    </xf>
    <xf numFmtId="0" fontId="0" fillId="9" borderId="9" xfId="0" applyFill="1" applyBorder="1" applyAlignment="1" applyProtection="1">
      <alignment horizontal="right" vertical="center"/>
      <protection locked="0"/>
    </xf>
    <xf numFmtId="0" fontId="0" fillId="9" borderId="10" xfId="0" applyFill="1" applyBorder="1" applyAlignment="1" applyProtection="1">
      <alignment horizontal="right" vertical="center"/>
      <protection locked="0"/>
    </xf>
    <xf numFmtId="0" fontId="1" fillId="0" borderId="8" xfId="0" applyFont="1" applyBorder="1" applyAlignment="1" applyProtection="1">
      <alignment vertical="center"/>
    </xf>
    <xf numFmtId="0" fontId="9" fillId="0" borderId="9" xfId="0" applyFont="1" applyBorder="1" applyAlignment="1" applyProtection="1">
      <alignment vertical="center"/>
    </xf>
    <xf numFmtId="0" fontId="2" fillId="0" borderId="27" xfId="0" applyFont="1" applyBorder="1" applyAlignment="1" applyProtection="1">
      <alignment horizontal="right" vertical="center"/>
    </xf>
    <xf numFmtId="0" fontId="3" fillId="0" borderId="26" xfId="0" applyFont="1" applyBorder="1" applyAlignment="1" applyProtection="1">
      <alignment horizontal="right" vertical="center"/>
    </xf>
    <xf numFmtId="0" fontId="3" fillId="0" borderId="36" xfId="0" applyFont="1" applyBorder="1" applyAlignment="1" applyProtection="1">
      <alignment horizontal="right" vertical="center"/>
    </xf>
    <xf numFmtId="0" fontId="3" fillId="0" borderId="32" xfId="0" applyFont="1" applyBorder="1" applyAlignment="1" applyProtection="1">
      <alignment horizontal="center" vertical="center" textRotation="90" wrapText="1"/>
    </xf>
    <xf numFmtId="0" fontId="3" fillId="0" borderId="21" xfId="0" applyFont="1" applyBorder="1" applyAlignment="1" applyProtection="1">
      <alignment horizontal="center" vertical="center" textRotation="90" wrapText="1"/>
    </xf>
    <xf numFmtId="0" fontId="3" fillId="0" borderId="35" xfId="0" applyFont="1" applyBorder="1" applyAlignment="1" applyProtection="1">
      <alignment horizontal="center" vertical="center" textRotation="90" wrapText="1"/>
    </xf>
    <xf numFmtId="0" fontId="9" fillId="0" borderId="34" xfId="0" applyFont="1" applyBorder="1" applyAlignment="1" applyProtection="1">
      <alignment horizontal="left" vertical="center" wrapText="1"/>
    </xf>
    <xf numFmtId="0" fontId="0" fillId="0" borderId="9" xfId="0" applyBorder="1"/>
    <xf numFmtId="0" fontId="0" fillId="0" borderId="10" xfId="0" applyBorder="1"/>
    <xf numFmtId="0" fontId="1" fillId="0" borderId="5" xfId="0" applyFont="1" applyBorder="1" applyAlignment="1" applyProtection="1">
      <alignment vertical="center"/>
    </xf>
    <xf numFmtId="0" fontId="9" fillId="0" borderId="6" xfId="0" applyFont="1" applyBorder="1" applyAlignment="1" applyProtection="1">
      <alignment vertical="center"/>
    </xf>
    <xf numFmtId="0" fontId="4" fillId="0" borderId="42" xfId="0" applyFont="1" applyBorder="1" applyAlignment="1" applyProtection="1">
      <alignment horizontal="right" vertical="center"/>
    </xf>
    <xf numFmtId="0" fontId="4" fillId="0" borderId="38" xfId="0" applyFont="1" applyBorder="1" applyAlignment="1" applyProtection="1">
      <alignment horizontal="right" vertical="center"/>
    </xf>
    <xf numFmtId="0" fontId="4" fillId="0" borderId="43" xfId="0" applyFont="1" applyBorder="1" applyAlignment="1" applyProtection="1">
      <alignment horizontal="right" vertical="center"/>
    </xf>
    <xf numFmtId="0" fontId="0" fillId="0" borderId="17" xfId="0" applyBorder="1" applyAlignment="1" applyProtection="1">
      <alignment vertical="center"/>
    </xf>
    <xf numFmtId="0" fontId="0" fillId="0" borderId="11" xfId="0" applyBorder="1" applyAlignment="1" applyProtection="1">
      <alignment vertical="center"/>
    </xf>
    <xf numFmtId="0" fontId="3" fillId="0" borderId="27" xfId="0" applyFont="1" applyBorder="1" applyAlignment="1" applyProtection="1">
      <alignment horizontal="right" vertical="center"/>
    </xf>
    <xf numFmtId="0" fontId="16" fillId="0" borderId="8" xfId="0" applyFont="1" applyBorder="1" applyAlignment="1" applyProtection="1">
      <alignment horizontal="center" vertical="center"/>
    </xf>
    <xf numFmtId="0" fontId="0" fillId="0" borderId="11" xfId="0" applyBorder="1" applyAlignment="1" applyProtection="1">
      <alignment horizontal="center"/>
    </xf>
    <xf numFmtId="0" fontId="3" fillId="0" borderId="22" xfId="0" applyFont="1" applyBorder="1" applyAlignment="1" applyProtection="1">
      <alignment vertical="center" textRotation="90" wrapText="1"/>
    </xf>
    <xf numFmtId="0" fontId="3" fillId="0" borderId="23" xfId="0" applyFont="1" applyBorder="1" applyAlignment="1" applyProtection="1">
      <alignment vertical="center" textRotation="90" wrapText="1"/>
    </xf>
    <xf numFmtId="0" fontId="3" fillId="0" borderId="24" xfId="0" applyFont="1" applyBorder="1" applyAlignment="1" applyProtection="1">
      <alignment vertical="center" textRotation="90" wrapText="1"/>
    </xf>
    <xf numFmtId="0" fontId="3" fillId="0" borderId="32" xfId="0" applyFont="1" applyBorder="1" applyAlignment="1" applyProtection="1">
      <alignment vertical="center" textRotation="90" wrapText="1"/>
    </xf>
    <xf numFmtId="0" fontId="0" fillId="0" borderId="21" xfId="0" applyBorder="1"/>
    <xf numFmtId="0" fontId="0" fillId="0" borderId="35" xfId="0" applyBorder="1"/>
    <xf numFmtId="0" fontId="9" fillId="0" borderId="33" xfId="0" applyFont="1" applyBorder="1" applyAlignment="1" applyProtection="1">
      <alignment horizontal="left" vertical="center" wrapText="1"/>
    </xf>
    <xf numFmtId="0" fontId="0" fillId="0" borderId="6" xfId="0" applyBorder="1"/>
    <xf numFmtId="0" fontId="0" fillId="0" borderId="7" xfId="0" applyBorder="1"/>
    <xf numFmtId="0" fontId="1" fillId="0" borderId="44" xfId="0" applyFont="1" applyBorder="1" applyAlignment="1" applyProtection="1">
      <alignment horizontal="left" vertical="center" wrapText="1"/>
    </xf>
    <xf numFmtId="0" fontId="1" fillId="0" borderId="45" xfId="0" applyFont="1" applyBorder="1" applyAlignment="1" applyProtection="1">
      <alignment horizontal="left" vertical="center" wrapText="1"/>
    </xf>
    <xf numFmtId="0" fontId="1" fillId="0" borderId="0" xfId="0" applyFont="1" applyBorder="1" applyProtection="1">
      <protection locked="0"/>
    </xf>
    <xf numFmtId="0" fontId="5" fillId="0" borderId="0" xfId="0" applyFont="1" applyBorder="1" applyProtection="1">
      <protection locked="0"/>
    </xf>
    <xf numFmtId="0" fontId="11" fillId="0" borderId="29" xfId="0" applyFont="1" applyBorder="1" applyAlignment="1" applyProtection="1">
      <alignment horizontal="left" vertical="center" wrapText="1"/>
    </xf>
    <xf numFmtId="0" fontId="11" fillId="0" borderId="30" xfId="0" applyFont="1" applyBorder="1" applyAlignment="1" applyProtection="1">
      <alignment horizontal="left" vertical="center" wrapText="1"/>
    </xf>
    <xf numFmtId="0" fontId="16" fillId="0" borderId="8" xfId="0" applyFont="1" applyBorder="1" applyAlignment="1" applyProtection="1">
      <alignment horizontal="center" vertical="center" wrapText="1"/>
    </xf>
    <xf numFmtId="0" fontId="0" fillId="0" borderId="20" xfId="0" applyBorder="1" applyAlignment="1" applyProtection="1">
      <alignment horizontal="center"/>
    </xf>
    <xf numFmtId="0" fontId="1" fillId="0" borderId="17" xfId="0" applyFont="1" applyBorder="1" applyAlignment="1" applyProtection="1"/>
    <xf numFmtId="0" fontId="0" fillId="0" borderId="3" xfId="0" applyBorder="1" applyAlignment="1" applyProtection="1"/>
    <xf numFmtId="0" fontId="0" fillId="0" borderId="18" xfId="0" applyBorder="1" applyAlignment="1" applyProtection="1"/>
    <xf numFmtId="0" fontId="1" fillId="0" borderId="15" xfId="0" applyFont="1" applyBorder="1" applyAlignment="1" applyProtection="1"/>
    <xf numFmtId="0" fontId="1" fillId="0" borderId="0" xfId="0" applyFont="1" applyBorder="1" applyAlignment="1" applyProtection="1"/>
    <xf numFmtId="0" fontId="1" fillId="0" borderId="33" xfId="0" applyFont="1" applyBorder="1" applyAlignment="1" applyProtection="1">
      <alignment horizontal="left" vertical="center" wrapText="1"/>
    </xf>
    <xf numFmtId="0" fontId="9" fillId="0" borderId="6" xfId="0" applyFont="1" applyBorder="1" applyAlignment="1" applyProtection="1">
      <alignment horizontal="left" vertical="center" wrapText="1"/>
    </xf>
    <xf numFmtId="0" fontId="5" fillId="9" borderId="33" xfId="0" applyFont="1" applyFill="1" applyBorder="1" applyAlignment="1" applyProtection="1">
      <alignment horizontal="center" vertical="center"/>
      <protection locked="0"/>
    </xf>
    <xf numFmtId="0" fontId="0" fillId="9" borderId="6" xfId="0" applyFill="1" applyBorder="1" applyAlignment="1" applyProtection="1">
      <alignment horizontal="center" vertical="center"/>
      <protection locked="0"/>
    </xf>
    <xf numFmtId="0" fontId="0" fillId="9" borderId="7" xfId="0" applyFill="1" applyBorder="1" applyAlignment="1" applyProtection="1">
      <alignment horizontal="center" vertical="center"/>
      <protection locked="0"/>
    </xf>
    <xf numFmtId="0" fontId="9" fillId="0" borderId="37" xfId="0" applyFont="1" applyBorder="1" applyProtection="1"/>
    <xf numFmtId="0" fontId="9" fillId="0" borderId="12" xfId="0" applyFont="1" applyBorder="1" applyProtection="1"/>
    <xf numFmtId="0" fontId="9" fillId="0" borderId="13" xfId="0" applyFont="1" applyBorder="1" applyProtection="1"/>
    <xf numFmtId="0" fontId="5" fillId="9" borderId="15" xfId="0" applyFont="1" applyFill="1" applyBorder="1" applyAlignment="1" applyProtection="1">
      <alignment horizontal="center" vertical="center"/>
      <protection locked="0"/>
    </xf>
    <xf numFmtId="0" fontId="5" fillId="9" borderId="0" xfId="0" applyFont="1" applyFill="1" applyBorder="1" applyAlignment="1" applyProtection="1">
      <alignment horizontal="center" vertical="center"/>
      <protection locked="0"/>
    </xf>
    <xf numFmtId="0" fontId="5" fillId="9" borderId="14" xfId="0" applyFont="1" applyFill="1" applyBorder="1" applyAlignment="1" applyProtection="1">
      <alignment horizontal="center" vertical="center"/>
      <protection locked="0"/>
    </xf>
    <xf numFmtId="0" fontId="4" fillId="0" borderId="17" xfId="0" applyFont="1" applyBorder="1" applyAlignment="1" applyProtection="1"/>
    <xf numFmtId="0" fontId="4" fillId="0" borderId="3" xfId="0" applyFont="1" applyBorder="1" applyAlignment="1" applyProtection="1"/>
    <xf numFmtId="0" fontId="4" fillId="0" borderId="4" xfId="0" applyFont="1" applyBorder="1" applyAlignment="1" applyProtection="1"/>
    <xf numFmtId="0" fontId="0" fillId="9" borderId="2" xfId="0" applyFill="1" applyBorder="1" applyAlignment="1" applyProtection="1">
      <protection locked="0"/>
    </xf>
    <xf numFmtId="0" fontId="0" fillId="9" borderId="3" xfId="0" applyFill="1" applyBorder="1" applyAlignment="1" applyProtection="1">
      <protection locked="0"/>
    </xf>
    <xf numFmtId="0" fontId="0" fillId="9" borderId="18" xfId="0" applyFill="1" applyBorder="1" applyAlignment="1" applyProtection="1">
      <protection locked="0"/>
    </xf>
    <xf numFmtId="0" fontId="3" fillId="0" borderId="22" xfId="0" applyFont="1" applyBorder="1" applyAlignment="1" applyProtection="1">
      <alignment horizontal="center" vertical="center" textRotation="90" wrapText="1"/>
    </xf>
    <xf numFmtId="0" fontId="3" fillId="0" borderId="0" xfId="0" applyFont="1" applyBorder="1" applyAlignment="1" applyProtection="1">
      <alignment horizontal="center" vertical="center" textRotation="90" wrapText="1"/>
    </xf>
    <xf numFmtId="0" fontId="3" fillId="0" borderId="23" xfId="0" applyFont="1" applyBorder="1" applyAlignment="1" applyProtection="1">
      <alignment horizontal="center" vertical="center" textRotation="90" wrapText="1"/>
    </xf>
    <xf numFmtId="0" fontId="3" fillId="0" borderId="24" xfId="0" applyFont="1" applyBorder="1" applyAlignment="1" applyProtection="1">
      <alignment horizontal="center" vertical="center" textRotation="90" wrapText="1"/>
    </xf>
    <xf numFmtId="0" fontId="3" fillId="0" borderId="14" xfId="0" applyFont="1" applyBorder="1" applyAlignment="1" applyProtection="1">
      <alignment horizontal="center" vertical="center" textRotation="90" wrapText="1"/>
    </xf>
    <xf numFmtId="0" fontId="2" fillId="0" borderId="25" xfId="0" applyFont="1" applyBorder="1" applyAlignment="1" applyProtection="1">
      <alignment horizontal="right" vertical="center"/>
    </xf>
    <xf numFmtId="0" fontId="11" fillId="0" borderId="0" xfId="0" applyFont="1" applyAlignment="1"/>
    <xf numFmtId="0" fontId="5" fillId="0" borderId="0" xfId="0" applyFont="1" applyAlignment="1">
      <alignment wrapText="1"/>
    </xf>
    <xf numFmtId="0" fontId="0" fillId="0" borderId="0" xfId="0" applyAlignment="1">
      <alignment wrapText="1"/>
    </xf>
  </cellXfs>
  <cellStyles count="1">
    <cellStyle name="Standard" xfId="0" builtinId="0"/>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00B0F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66FF66"/>
      <color rgb="FFE9EFF7"/>
      <color rgb="FFFF9999"/>
      <color rgb="FFFFCCCC"/>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Tabelle1"/>
  <dimension ref="A1:H46"/>
  <sheetViews>
    <sheetView tabSelected="1" zoomScale="85" zoomScaleNormal="85" workbookViewId="0">
      <selection activeCell="E32" sqref="E32"/>
    </sheetView>
  </sheetViews>
  <sheetFormatPr baseColWidth="10" defaultColWidth="9.7109375" defaultRowHeight="15.95" customHeight="1"/>
  <cols>
    <col min="1" max="1" width="15" style="23" customWidth="1"/>
    <col min="2" max="2" width="17.42578125" style="30" customWidth="1"/>
    <col min="3" max="3" width="15.7109375" style="33" customWidth="1"/>
    <col min="4" max="5" width="12.7109375" style="25" customWidth="1"/>
    <col min="6" max="6" width="15.85546875" style="23" customWidth="1"/>
    <col min="7" max="7" width="9.7109375" style="23" hidden="1" customWidth="1"/>
    <col min="8" max="8" width="9.5703125" style="23" customWidth="1"/>
    <col min="9" max="16384" width="9.7109375" style="23"/>
  </cols>
  <sheetData>
    <row r="1" spans="1:8" s="22" customFormat="1" ht="45.75" customHeight="1">
      <c r="A1" s="96" t="s">
        <v>64</v>
      </c>
      <c r="B1" s="97"/>
      <c r="C1" s="97"/>
      <c r="D1" s="97"/>
      <c r="E1" s="97"/>
      <c r="F1" s="98"/>
      <c r="G1" s="98"/>
    </row>
    <row r="2" spans="1:8" s="22" customFormat="1" ht="21.75" customHeight="1">
      <c r="A2" s="92" t="s">
        <v>28</v>
      </c>
      <c r="B2" s="93"/>
      <c r="C2" s="93"/>
      <c r="D2" s="102"/>
      <c r="E2" s="103"/>
      <c r="F2" s="103"/>
      <c r="G2" s="103"/>
      <c r="H2" s="104"/>
    </row>
    <row r="3" spans="1:8" ht="21.75" customHeight="1">
      <c r="A3" s="60" t="s">
        <v>29</v>
      </c>
      <c r="B3" s="60"/>
      <c r="C3" s="61"/>
      <c r="D3" s="105"/>
      <c r="E3" s="105"/>
      <c r="F3" s="105"/>
      <c r="G3" s="105"/>
      <c r="H3" s="105"/>
    </row>
    <row r="4" spans="1:8" ht="6.75" customHeight="1">
      <c r="B4" s="23"/>
      <c r="C4" s="24"/>
    </row>
    <row r="5" spans="1:8" ht="9.75" customHeight="1">
      <c r="B5" s="23"/>
      <c r="C5" s="24"/>
    </row>
    <row r="6" spans="1:8" ht="40.5" customHeight="1">
      <c r="A6" s="26" t="s">
        <v>37</v>
      </c>
      <c r="B6" s="27" t="s">
        <v>38</v>
      </c>
      <c r="C6" s="27" t="s">
        <v>47</v>
      </c>
      <c r="D6" s="59" t="s">
        <v>39</v>
      </c>
      <c r="E6" s="28" t="s">
        <v>54</v>
      </c>
      <c r="F6" s="29" t="s">
        <v>62</v>
      </c>
    </row>
    <row r="7" spans="1:8" ht="15.95" customHeight="1">
      <c r="C7" s="30"/>
      <c r="D7" s="30"/>
      <c r="E7" s="30"/>
      <c r="F7" s="31"/>
    </row>
    <row r="8" spans="1:8" ht="15.95" customHeight="1">
      <c r="A8" s="25">
        <v>1</v>
      </c>
      <c r="B8" s="62"/>
      <c r="C8" s="32" t="s">
        <v>2</v>
      </c>
      <c r="D8" s="25">
        <v>10</v>
      </c>
      <c r="E8" s="1">
        <f>B8*D8*365</f>
        <v>0</v>
      </c>
    </row>
    <row r="9" spans="1:8" ht="15.95" customHeight="1">
      <c r="A9" s="25">
        <v>2</v>
      </c>
      <c r="B9" s="62"/>
      <c r="C9" s="33" t="s">
        <v>3</v>
      </c>
      <c r="D9" s="25">
        <v>30</v>
      </c>
      <c r="E9" s="1">
        <f t="shared" ref="E9:E19" si="0">B9*D9*365</f>
        <v>0</v>
      </c>
    </row>
    <row r="10" spans="1:8" ht="15.95" customHeight="1">
      <c r="A10" s="25">
        <v>3</v>
      </c>
      <c r="B10" s="62"/>
      <c r="C10" s="33" t="s">
        <v>4</v>
      </c>
      <c r="D10" s="25">
        <v>50</v>
      </c>
      <c r="E10" s="2">
        <f t="shared" si="0"/>
        <v>0</v>
      </c>
    </row>
    <row r="11" spans="1:8" ht="15.95" customHeight="1">
      <c r="A11" s="25">
        <v>4</v>
      </c>
      <c r="B11" s="62"/>
      <c r="C11" s="33" t="s">
        <v>5</v>
      </c>
      <c r="D11" s="25">
        <v>70</v>
      </c>
      <c r="E11" s="1">
        <f t="shared" si="0"/>
        <v>0</v>
      </c>
    </row>
    <row r="12" spans="1:8" ht="15.95" customHeight="1">
      <c r="A12" s="25">
        <v>5</v>
      </c>
      <c r="B12" s="62"/>
      <c r="C12" s="33" t="s">
        <v>6</v>
      </c>
      <c r="D12" s="25">
        <v>90</v>
      </c>
      <c r="E12" s="1">
        <f t="shared" si="0"/>
        <v>0</v>
      </c>
    </row>
    <row r="13" spans="1:8" ht="15.95" customHeight="1">
      <c r="A13" s="25">
        <v>6</v>
      </c>
      <c r="B13" s="62"/>
      <c r="C13" s="33" t="s">
        <v>7</v>
      </c>
      <c r="D13" s="25">
        <v>110</v>
      </c>
      <c r="E13" s="1">
        <f t="shared" si="0"/>
        <v>0</v>
      </c>
    </row>
    <row r="14" spans="1:8" ht="15.95" customHeight="1">
      <c r="A14" s="25">
        <v>7</v>
      </c>
      <c r="B14" s="62"/>
      <c r="C14" s="33" t="s">
        <v>8</v>
      </c>
      <c r="D14" s="25">
        <v>130</v>
      </c>
      <c r="E14" s="1">
        <f t="shared" si="0"/>
        <v>0</v>
      </c>
    </row>
    <row r="15" spans="1:8" ht="15.95" customHeight="1">
      <c r="A15" s="25">
        <v>8</v>
      </c>
      <c r="B15" s="62"/>
      <c r="C15" s="33" t="s">
        <v>9</v>
      </c>
      <c r="D15" s="25">
        <v>150</v>
      </c>
      <c r="E15" s="1">
        <f t="shared" si="0"/>
        <v>0</v>
      </c>
    </row>
    <row r="16" spans="1:8" ht="15.95" customHeight="1">
      <c r="A16" s="25">
        <v>9</v>
      </c>
      <c r="B16" s="62"/>
      <c r="C16" s="33" t="s">
        <v>10</v>
      </c>
      <c r="D16" s="25">
        <v>170</v>
      </c>
      <c r="E16" s="1">
        <f t="shared" si="0"/>
        <v>0</v>
      </c>
    </row>
    <row r="17" spans="1:8" ht="15.95" customHeight="1">
      <c r="A17" s="25">
        <v>10</v>
      </c>
      <c r="B17" s="62"/>
      <c r="C17" s="32" t="s">
        <v>11</v>
      </c>
      <c r="D17" s="25">
        <v>190</v>
      </c>
      <c r="E17" s="1">
        <f t="shared" si="0"/>
        <v>0</v>
      </c>
    </row>
    <row r="18" spans="1:8" ht="15.95" customHeight="1">
      <c r="A18" s="25">
        <v>11</v>
      </c>
      <c r="B18" s="62"/>
      <c r="C18" s="33" t="s">
        <v>12</v>
      </c>
      <c r="D18" s="25">
        <v>210</v>
      </c>
      <c r="E18" s="1">
        <f t="shared" si="0"/>
        <v>0</v>
      </c>
    </row>
    <row r="19" spans="1:8" ht="15.95" customHeight="1">
      <c r="A19" s="25">
        <v>12</v>
      </c>
      <c r="B19" s="62"/>
      <c r="C19" s="32" t="s">
        <v>13</v>
      </c>
      <c r="D19" s="25">
        <v>230</v>
      </c>
      <c r="E19" s="1">
        <f t="shared" si="0"/>
        <v>0</v>
      </c>
    </row>
    <row r="20" spans="1:8" ht="15.95" customHeight="1">
      <c r="B20" s="23"/>
      <c r="E20" s="1"/>
    </row>
    <row r="21" spans="1:8" ht="15.95" customHeight="1">
      <c r="A21" s="26" t="s">
        <v>24</v>
      </c>
      <c r="B21" s="4">
        <f>SUM(B8:B19)</f>
        <v>0</v>
      </c>
      <c r="C21" s="34"/>
      <c r="D21" s="35" t="s">
        <v>0</v>
      </c>
      <c r="E21" s="3">
        <f>SUM(E7:E19)</f>
        <v>0</v>
      </c>
    </row>
    <row r="22" spans="1:8" ht="15.95" customHeight="1">
      <c r="A22" s="36"/>
      <c r="D22" s="33"/>
      <c r="E22" s="33"/>
    </row>
    <row r="23" spans="1:8" ht="15.95" customHeight="1">
      <c r="A23" s="37" t="s">
        <v>14</v>
      </c>
      <c r="C23" s="39"/>
      <c r="D23" s="23"/>
      <c r="E23" s="23"/>
    </row>
    <row r="24" spans="1:8" ht="34.5" customHeight="1">
      <c r="A24" s="23" t="s">
        <v>15</v>
      </c>
      <c r="B24" s="38" t="s">
        <v>40</v>
      </c>
      <c r="C24" s="40">
        <v>0.35</v>
      </c>
      <c r="E24" s="41">
        <f>E21*C24</f>
        <v>0</v>
      </c>
    </row>
    <row r="25" spans="1:8" ht="36.75" customHeight="1">
      <c r="A25" s="42" t="s">
        <v>41</v>
      </c>
      <c r="B25" s="62"/>
      <c r="C25" s="40" t="s">
        <v>20</v>
      </c>
      <c r="E25" s="41">
        <f>B25*10*365</f>
        <v>0</v>
      </c>
    </row>
    <row r="26" spans="1:8" ht="18" customHeight="1">
      <c r="A26" s="42"/>
      <c r="B26" s="43"/>
      <c r="C26" s="61"/>
      <c r="D26" s="23"/>
      <c r="E26" s="41"/>
    </row>
    <row r="27" spans="1:8" ht="15.95" customHeight="1">
      <c r="A27" s="36" t="s">
        <v>16</v>
      </c>
      <c r="B27" s="23"/>
      <c r="C27" s="23"/>
      <c r="D27" s="35" t="s">
        <v>0</v>
      </c>
      <c r="E27" s="3">
        <f>E21+E24+E25</f>
        <v>0</v>
      </c>
    </row>
    <row r="28" spans="1:8" ht="15.95" customHeight="1">
      <c r="B28" s="23"/>
      <c r="C28" s="23"/>
      <c r="D28" s="35" t="s">
        <v>1</v>
      </c>
      <c r="E28" s="5">
        <f>E27/60</f>
        <v>0</v>
      </c>
    </row>
    <row r="29" spans="1:8" ht="15.95" customHeight="1">
      <c r="B29" s="23"/>
      <c r="C29" s="23"/>
      <c r="D29" s="23"/>
      <c r="E29" s="23"/>
    </row>
    <row r="30" spans="1:8" ht="15.95" customHeight="1">
      <c r="A30" s="23" t="s">
        <v>17</v>
      </c>
      <c r="B30" s="23"/>
      <c r="C30" s="23"/>
      <c r="D30" s="23"/>
      <c r="E30" s="44">
        <v>1800</v>
      </c>
    </row>
    <row r="31" spans="1:8" ht="36.75" customHeight="1">
      <c r="A31" s="42" t="s">
        <v>51</v>
      </c>
      <c r="B31" s="62"/>
      <c r="C31" s="32" t="s">
        <v>46</v>
      </c>
      <c r="E31" s="25">
        <f>B31*0.1</f>
        <v>0</v>
      </c>
    </row>
    <row r="32" spans="1:8" ht="27" customHeight="1">
      <c r="A32" s="94" t="s">
        <v>42</v>
      </c>
      <c r="B32" s="95"/>
      <c r="C32" s="95"/>
      <c r="E32" s="89">
        <f>(E28/E30)+E31</f>
        <v>0</v>
      </c>
      <c r="F32" s="90">
        <f>'IST-Stellenplan'!F26/100</f>
        <v>0</v>
      </c>
      <c r="H32" s="88" t="str">
        <f>IF(E32&gt;=F32,"Korrekt",IF(E32&lt;F32,"Falsch"))</f>
        <v>Korrekt</v>
      </c>
    </row>
    <row r="33" spans="1:8" ht="15.95" customHeight="1">
      <c r="E33" s="45"/>
      <c r="F33" s="87"/>
      <c r="H33" s="88"/>
    </row>
    <row r="34" spans="1:8" ht="33" customHeight="1">
      <c r="A34" s="99" t="s">
        <v>43</v>
      </c>
      <c r="B34" s="100"/>
      <c r="C34" s="46" t="s">
        <v>18</v>
      </c>
      <c r="E34" s="47">
        <f>E32/3</f>
        <v>0</v>
      </c>
      <c r="F34" s="21">
        <f>'IST-Stellenplan'!F13/100+'IST-Stellenplan'!F21/100</f>
        <v>0</v>
      </c>
      <c r="H34" s="88" t="str">
        <f t="shared" ref="H34:H37" si="1">IF(E34&gt;=F34,"Korrekt",IF(E34&lt;F34,"Falsch"))</f>
        <v>Korrekt</v>
      </c>
    </row>
    <row r="35" spans="1:8" ht="15.95" customHeight="1">
      <c r="A35" s="101" t="s">
        <v>44</v>
      </c>
      <c r="B35" s="98"/>
      <c r="C35" s="48">
        <v>0.5</v>
      </c>
      <c r="E35" s="67">
        <f>E34/2</f>
        <v>0</v>
      </c>
      <c r="F35" s="21">
        <f>'IST-Stellenplan'!F13/100</f>
        <v>0</v>
      </c>
      <c r="H35" s="88" t="str">
        <f t="shared" si="1"/>
        <v>Korrekt</v>
      </c>
    </row>
    <row r="36" spans="1:8" ht="15.95" customHeight="1">
      <c r="C36" s="48"/>
      <c r="H36" s="88"/>
    </row>
    <row r="37" spans="1:8" ht="15.95" customHeight="1">
      <c r="A37" s="49" t="s">
        <v>52</v>
      </c>
      <c r="B37" s="50"/>
      <c r="C37" s="46" t="s">
        <v>19</v>
      </c>
      <c r="E37" s="47">
        <f>E32/3*2</f>
        <v>0</v>
      </c>
      <c r="F37" s="21">
        <f>'IST-Stellenplan'!F25/100</f>
        <v>0</v>
      </c>
      <c r="H37" s="88" t="str">
        <f t="shared" si="1"/>
        <v>Korrekt</v>
      </c>
    </row>
    <row r="38" spans="1:8" s="63" customFormat="1" ht="15.75" customHeight="1">
      <c r="A38" s="91" t="s">
        <v>68</v>
      </c>
      <c r="B38" s="91"/>
      <c r="C38" s="91"/>
      <c r="D38" s="91"/>
      <c r="E38" s="91"/>
      <c r="F38" s="91"/>
    </row>
    <row r="39" spans="1:8" s="63" customFormat="1" ht="15" customHeight="1">
      <c r="B39" s="33"/>
      <c r="C39" s="33"/>
      <c r="D39" s="33"/>
      <c r="E39" s="33"/>
    </row>
    <row r="40" spans="1:8" s="63" customFormat="1" ht="15" customHeight="1">
      <c r="A40" s="64"/>
      <c r="B40" s="33"/>
      <c r="C40" s="33"/>
      <c r="D40" s="33"/>
      <c r="E40" s="33"/>
    </row>
    <row r="41" spans="1:8" s="63" customFormat="1" ht="15.75" customHeight="1">
      <c r="A41" s="64"/>
      <c r="B41" s="33"/>
      <c r="C41" s="33"/>
      <c r="D41" s="33"/>
      <c r="E41" s="33"/>
    </row>
    <row r="42" spans="1:8" s="63" customFormat="1" ht="12" customHeight="1"/>
    <row r="43" spans="1:8" s="63" customFormat="1" ht="15.95" customHeight="1">
      <c r="A43" s="65"/>
    </row>
    <row r="44" spans="1:8" ht="15.95" customHeight="1">
      <c r="B44" s="23"/>
      <c r="C44" s="23"/>
      <c r="D44" s="23"/>
      <c r="E44" s="23"/>
    </row>
    <row r="45" spans="1:8" ht="15.95" customHeight="1">
      <c r="B45" s="23"/>
      <c r="C45" s="23"/>
      <c r="D45" s="23"/>
      <c r="E45" s="23"/>
    </row>
    <row r="46" spans="1:8" ht="15.95" customHeight="1">
      <c r="B46" s="23"/>
      <c r="C46" s="23"/>
      <c r="D46" s="23"/>
      <c r="E46" s="23"/>
    </row>
  </sheetData>
  <sheetProtection password="CA71" sheet="1" objects="1" scenarios="1"/>
  <customSheetViews>
    <customSheetView guid="{440F3637-60B6-48FA-BFCE-3568C70B0DB0}" scale="85" hiddenColumns="1">
      <selection activeCell="E32" sqref="E32:F32"/>
      <pageMargins left="0.39370078740157483" right="0.39370078740157483" top="0.39370078740157483" bottom="0.39370078740157483" header="0.39370078740157483" footer="0.39370078740157483"/>
      <printOptions horizontalCentered="1" verticalCentered="1"/>
      <pageSetup paperSize="9" scale="90" orientation="portrait" r:id="rId1"/>
      <headerFooter alignWithMargins="0">
        <oddFooter xml:space="preserve">&amp;L  </oddFooter>
      </headerFooter>
    </customSheetView>
  </customSheetViews>
  <mergeCells count="8">
    <mergeCell ref="A38:F38"/>
    <mergeCell ref="A2:C2"/>
    <mergeCell ref="A32:C32"/>
    <mergeCell ref="A1:G1"/>
    <mergeCell ref="A34:B34"/>
    <mergeCell ref="A35:B35"/>
    <mergeCell ref="D2:H2"/>
    <mergeCell ref="D3:H3"/>
  </mergeCells>
  <phoneticPr fontId="1" type="noConversion"/>
  <conditionalFormatting sqref="F32">
    <cfRule type="expression" dxfId="7" priority="17">
      <formula>OR(F32&lt;E32)</formula>
    </cfRule>
  </conditionalFormatting>
  <conditionalFormatting sqref="F32:F34">
    <cfRule type="expression" dxfId="6" priority="16">
      <formula>OR(F32&lt;E32)</formula>
    </cfRule>
  </conditionalFormatting>
  <conditionalFormatting sqref="F32:F34">
    <cfRule type="expression" priority="15">
      <formula>OR(F32+F33&lt;F30*0.33)</formula>
    </cfRule>
  </conditionalFormatting>
  <conditionalFormatting sqref="F35">
    <cfRule type="expression" dxfId="5" priority="14">
      <formula>OR(F35&lt;E35)</formula>
    </cfRule>
  </conditionalFormatting>
  <conditionalFormatting sqref="F35">
    <cfRule type="expression" priority="13">
      <formula>OR(F35+F36&lt;F33*0.33)</formula>
    </cfRule>
  </conditionalFormatting>
  <conditionalFormatting sqref="F37">
    <cfRule type="expression" dxfId="4" priority="12">
      <formula>OR(F37&lt;E37)</formula>
    </cfRule>
  </conditionalFormatting>
  <conditionalFormatting sqref="F37">
    <cfRule type="expression" priority="19">
      <formula>OR(F37+#REF!&lt;F35*0.33)</formula>
    </cfRule>
  </conditionalFormatting>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oddFooter xml:space="preserve">&amp;L  </oddFooter>
  </headerFooter>
  <legacyDrawing r:id="rId3"/>
</worksheet>
</file>

<file path=xl/worksheets/sheet2.xml><?xml version="1.0" encoding="utf-8"?>
<worksheet xmlns="http://schemas.openxmlformats.org/spreadsheetml/2006/main" xmlns:r="http://schemas.openxmlformats.org/officeDocument/2006/relationships">
  <sheetPr codeName="Tabelle3"/>
  <dimension ref="A1:H29"/>
  <sheetViews>
    <sheetView view="pageLayout" topLeftCell="A16" zoomScale="142" zoomScaleNormal="100" zoomScalePageLayoutView="142" workbookViewId="0">
      <selection activeCell="E22" sqref="E22:E24"/>
    </sheetView>
  </sheetViews>
  <sheetFormatPr baseColWidth="10" defaultRowHeight="12.75"/>
  <cols>
    <col min="1" max="1" width="6.5703125" style="7" customWidth="1"/>
    <col min="2" max="2" width="10.42578125" style="6" customWidth="1"/>
    <col min="3" max="3" width="48.42578125" style="6" customWidth="1"/>
    <col min="4" max="4" width="34.140625" style="6" customWidth="1"/>
    <col min="5" max="5" width="8.7109375" style="6" customWidth="1"/>
    <col min="6" max="6" width="12" style="6" customWidth="1"/>
    <col min="7" max="7" width="3.28515625" style="6" customWidth="1"/>
    <col min="8" max="16384" width="11.42578125" style="6"/>
  </cols>
  <sheetData>
    <row r="1" spans="1:8" ht="25.5" customHeight="1">
      <c r="A1" s="143" t="s">
        <v>30</v>
      </c>
      <c r="B1" s="144"/>
      <c r="C1" s="144"/>
      <c r="D1" s="144"/>
      <c r="E1" s="144"/>
      <c r="F1" s="20" t="s">
        <v>63</v>
      </c>
      <c r="G1" s="19"/>
    </row>
    <row r="2" spans="1:8" ht="15" customHeight="1">
      <c r="A2" s="163" t="s">
        <v>28</v>
      </c>
      <c r="B2" s="164"/>
      <c r="C2" s="165"/>
      <c r="D2" s="166"/>
      <c r="E2" s="167"/>
      <c r="F2" s="167"/>
      <c r="G2" s="168"/>
    </row>
    <row r="3" spans="1:8" ht="15.75" customHeight="1">
      <c r="A3" s="163" t="s">
        <v>29</v>
      </c>
      <c r="B3" s="164"/>
      <c r="C3" s="165"/>
      <c r="D3" s="166"/>
      <c r="E3" s="167"/>
      <c r="F3" s="167"/>
      <c r="G3" s="168"/>
    </row>
    <row r="4" spans="1:8" ht="12.75" customHeight="1">
      <c r="A4" s="147" t="s">
        <v>67</v>
      </c>
      <c r="B4" s="148"/>
      <c r="C4" s="148"/>
      <c r="D4" s="148"/>
      <c r="E4" s="148"/>
      <c r="F4" s="148"/>
      <c r="G4" s="149"/>
    </row>
    <row r="5" spans="1:8" ht="31.5" customHeight="1" thickBot="1">
      <c r="A5" s="125"/>
      <c r="B5" s="126"/>
      <c r="C5" s="51" t="s">
        <v>26</v>
      </c>
      <c r="D5" s="128" t="s">
        <v>31</v>
      </c>
      <c r="E5" s="129"/>
      <c r="F5" s="145" t="s">
        <v>60</v>
      </c>
      <c r="G5" s="146"/>
    </row>
    <row r="6" spans="1:8" ht="12.75" customHeight="1">
      <c r="A6" s="130" t="s">
        <v>49</v>
      </c>
      <c r="B6" s="133" t="s">
        <v>35</v>
      </c>
      <c r="C6" s="136" t="s">
        <v>21</v>
      </c>
      <c r="D6" s="152" t="s">
        <v>57</v>
      </c>
      <c r="E6" s="154"/>
      <c r="F6" s="106"/>
      <c r="G6" s="52"/>
    </row>
    <row r="7" spans="1:8">
      <c r="A7" s="131"/>
      <c r="B7" s="134"/>
      <c r="C7" s="137"/>
      <c r="D7" s="153"/>
      <c r="E7" s="155"/>
      <c r="F7" s="107"/>
      <c r="G7" s="76" t="s">
        <v>58</v>
      </c>
    </row>
    <row r="8" spans="1:8" ht="9.75" customHeight="1">
      <c r="A8" s="131"/>
      <c r="B8" s="134"/>
      <c r="C8" s="138"/>
      <c r="D8" s="153"/>
      <c r="E8" s="156"/>
      <c r="F8" s="108"/>
      <c r="G8" s="77"/>
    </row>
    <row r="9" spans="1:8" ht="12.75" customHeight="1">
      <c r="A9" s="131"/>
      <c r="B9" s="134"/>
      <c r="C9" s="109" t="s">
        <v>55</v>
      </c>
      <c r="D9" s="14" t="s">
        <v>27</v>
      </c>
      <c r="E9" s="66"/>
      <c r="F9" s="16">
        <f>E9*0</f>
        <v>0</v>
      </c>
      <c r="G9" s="70" t="s">
        <v>58</v>
      </c>
    </row>
    <row r="10" spans="1:8">
      <c r="A10" s="131"/>
      <c r="B10" s="134"/>
      <c r="C10" s="110"/>
      <c r="D10" s="15" t="s">
        <v>32</v>
      </c>
      <c r="E10" s="10"/>
      <c r="F10" s="16">
        <f>E10*33</f>
        <v>0</v>
      </c>
      <c r="G10" s="70" t="s">
        <v>58</v>
      </c>
    </row>
    <row r="11" spans="1:8">
      <c r="A11" s="131"/>
      <c r="B11" s="134"/>
      <c r="C11" s="110"/>
      <c r="D11" s="68" t="s">
        <v>33</v>
      </c>
      <c r="E11" s="11"/>
      <c r="F11" s="16">
        <f>E11*66</f>
        <v>0</v>
      </c>
      <c r="G11" s="70" t="s">
        <v>58</v>
      </c>
    </row>
    <row r="12" spans="1:8">
      <c r="A12" s="131"/>
      <c r="B12" s="134"/>
      <c r="C12" s="110"/>
      <c r="D12" s="82" t="s">
        <v>34</v>
      </c>
      <c r="E12" s="11"/>
      <c r="F12" s="16">
        <f>E12*50</f>
        <v>0</v>
      </c>
      <c r="G12" s="83" t="s">
        <v>58</v>
      </c>
    </row>
    <row r="13" spans="1:8" ht="21.75" customHeight="1" thickBot="1">
      <c r="A13" s="131"/>
      <c r="B13" s="135"/>
      <c r="C13" s="111" t="s">
        <v>61</v>
      </c>
      <c r="D13" s="112"/>
      <c r="E13" s="113"/>
      <c r="F13" s="53">
        <f>SUM(F6:F12)</f>
        <v>0</v>
      </c>
      <c r="G13" s="54" t="s">
        <v>58</v>
      </c>
      <c r="H13" s="9"/>
    </row>
    <row r="14" spans="1:8" ht="12.75" customHeight="1">
      <c r="A14" s="131"/>
      <c r="B14" s="114" t="s">
        <v>22</v>
      </c>
      <c r="C14" s="117" t="s">
        <v>48</v>
      </c>
      <c r="D14" s="157"/>
      <c r="E14" s="160"/>
      <c r="F14" s="106"/>
      <c r="G14" s="71"/>
    </row>
    <row r="15" spans="1:8" ht="12.75" customHeight="1">
      <c r="A15" s="131"/>
      <c r="B15" s="115"/>
      <c r="C15" s="118"/>
      <c r="D15" s="158"/>
      <c r="E15" s="161"/>
      <c r="F15" s="107"/>
      <c r="G15" s="72" t="s">
        <v>58</v>
      </c>
    </row>
    <row r="16" spans="1:8" ht="12.75" customHeight="1">
      <c r="A16" s="131"/>
      <c r="B16" s="115"/>
      <c r="C16" s="119"/>
      <c r="D16" s="159"/>
      <c r="E16" s="162"/>
      <c r="F16" s="108"/>
      <c r="G16" s="73"/>
    </row>
    <row r="17" spans="1:8" ht="12.75" customHeight="1">
      <c r="A17" s="131"/>
      <c r="B17" s="115"/>
      <c r="C17" s="120" t="s">
        <v>55</v>
      </c>
      <c r="D17" s="81" t="s">
        <v>27</v>
      </c>
      <c r="E17" s="10"/>
      <c r="F17" s="17">
        <f>E17*0</f>
        <v>0</v>
      </c>
      <c r="G17" s="70" t="s">
        <v>58</v>
      </c>
    </row>
    <row r="18" spans="1:8" ht="12.75" customHeight="1">
      <c r="A18" s="131"/>
      <c r="B18" s="115"/>
      <c r="C18" s="121"/>
      <c r="D18" s="81" t="s">
        <v>32</v>
      </c>
      <c r="E18" s="10"/>
      <c r="F18" s="16">
        <f>E18*33</f>
        <v>0</v>
      </c>
      <c r="G18" s="70" t="s">
        <v>58</v>
      </c>
    </row>
    <row r="19" spans="1:8" ht="12.75" customHeight="1">
      <c r="A19" s="131"/>
      <c r="B19" s="115"/>
      <c r="C19" s="121"/>
      <c r="D19" s="81" t="s">
        <v>33</v>
      </c>
      <c r="E19" s="10"/>
      <c r="F19" s="18">
        <f>E19*66</f>
        <v>0</v>
      </c>
      <c r="G19" s="70" t="s">
        <v>58</v>
      </c>
    </row>
    <row r="20" spans="1:8" ht="12.75" customHeight="1">
      <c r="A20" s="131"/>
      <c r="B20" s="115"/>
      <c r="C20" s="121"/>
      <c r="D20" s="80" t="s">
        <v>34</v>
      </c>
      <c r="E20" s="69"/>
      <c r="F20" s="18">
        <f>E20*50</f>
        <v>0</v>
      </c>
      <c r="G20" s="84" t="s">
        <v>58</v>
      </c>
    </row>
    <row r="21" spans="1:8" ht="23.25" customHeight="1" thickBot="1">
      <c r="A21" s="132"/>
      <c r="B21" s="116"/>
      <c r="C21" s="127" t="s">
        <v>23</v>
      </c>
      <c r="D21" s="112"/>
      <c r="E21" s="113"/>
      <c r="F21" s="53">
        <f>SUM(F14:F20)</f>
        <v>0</v>
      </c>
      <c r="G21" s="54" t="s">
        <v>58</v>
      </c>
    </row>
    <row r="22" spans="1:8" ht="57.75" customHeight="1">
      <c r="A22" s="169" t="s">
        <v>50</v>
      </c>
      <c r="B22" s="170"/>
      <c r="C22" s="56" t="s">
        <v>59</v>
      </c>
      <c r="D22" s="57"/>
      <c r="E22" s="58"/>
      <c r="F22" s="79"/>
      <c r="G22" s="74" t="s">
        <v>58</v>
      </c>
    </row>
    <row r="23" spans="1:8" ht="12.75" customHeight="1">
      <c r="A23" s="171"/>
      <c r="B23" s="170"/>
      <c r="C23" s="139" t="s">
        <v>65</v>
      </c>
      <c r="D23" s="86" t="s">
        <v>70</v>
      </c>
      <c r="E23" s="12"/>
      <c r="F23" s="16">
        <f>E23*0</f>
        <v>0</v>
      </c>
      <c r="G23" s="85" t="s">
        <v>58</v>
      </c>
    </row>
    <row r="24" spans="1:8" ht="12.75" customHeight="1">
      <c r="A24" s="171"/>
      <c r="B24" s="170"/>
      <c r="C24" s="140"/>
      <c r="D24" s="68" t="s">
        <v>71</v>
      </c>
      <c r="E24" s="13"/>
      <c r="F24" s="17">
        <f>E24*50</f>
        <v>0</v>
      </c>
      <c r="G24" s="78" t="s">
        <v>58</v>
      </c>
    </row>
    <row r="25" spans="1:8" ht="24" customHeight="1" thickBot="1">
      <c r="A25" s="172"/>
      <c r="B25" s="173"/>
      <c r="C25" s="174" t="s">
        <v>25</v>
      </c>
      <c r="D25" s="112"/>
      <c r="E25" s="113"/>
      <c r="F25" s="53">
        <f>SUM(F22:F24)</f>
        <v>0</v>
      </c>
      <c r="G25" s="54" t="s">
        <v>58</v>
      </c>
    </row>
    <row r="26" spans="1:8" ht="25.5" customHeight="1" thickBot="1">
      <c r="A26" s="122" t="s">
        <v>36</v>
      </c>
      <c r="B26" s="123"/>
      <c r="C26" s="123"/>
      <c r="D26" s="123"/>
      <c r="E26" s="124"/>
      <c r="F26" s="55">
        <f>$F$13+$F$21+$F$25</f>
        <v>0</v>
      </c>
      <c r="G26" s="75" t="s">
        <v>58</v>
      </c>
    </row>
    <row r="27" spans="1:8">
      <c r="A27" s="150" t="s">
        <v>56</v>
      </c>
      <c r="B27" s="150"/>
      <c r="C27" s="150"/>
      <c r="D27" s="150"/>
      <c r="E27" s="150"/>
      <c r="F27" s="150"/>
      <c r="G27" s="150"/>
      <c r="H27" s="8"/>
    </row>
    <row r="28" spans="1:8">
      <c r="A28" s="151" t="s">
        <v>53</v>
      </c>
      <c r="B28" s="151"/>
      <c r="C28" s="151"/>
      <c r="D28" s="151"/>
      <c r="E28" s="151"/>
      <c r="F28" s="151"/>
      <c r="G28" s="151"/>
    </row>
    <row r="29" spans="1:8">
      <c r="A29" s="141" t="s">
        <v>66</v>
      </c>
      <c r="B29" s="142"/>
      <c r="C29" s="142"/>
      <c r="D29" s="142"/>
      <c r="E29" s="142"/>
      <c r="F29" s="142"/>
      <c r="G29" s="142"/>
    </row>
  </sheetData>
  <sheetProtection password="CA71" sheet="1" objects="1" scenarios="1"/>
  <dataConsolidate/>
  <customSheetViews>
    <customSheetView guid="{440F3637-60B6-48FA-BFCE-3568C70B0DB0}" scale="140" showPageBreaks="1" printArea="1" view="pageLayout">
      <selection activeCell="C21" sqref="C21:E21"/>
      <pageMargins left="0.7" right="0.7" top="0.78740157499999996" bottom="0.78740157499999996" header="0.3" footer="0.3"/>
      <pageSetup paperSize="9" scale="95" orientation="landscape" r:id="rId1"/>
    </customSheetView>
  </customSheetViews>
  <mergeCells count="31">
    <mergeCell ref="A29:G29"/>
    <mergeCell ref="A1:E1"/>
    <mergeCell ref="F5:G5"/>
    <mergeCell ref="A4:G4"/>
    <mergeCell ref="A27:G27"/>
    <mergeCell ref="A28:G28"/>
    <mergeCell ref="D6:D8"/>
    <mergeCell ref="E6:E8"/>
    <mergeCell ref="D14:D16"/>
    <mergeCell ref="E14:E16"/>
    <mergeCell ref="A2:C2"/>
    <mergeCell ref="A3:C3"/>
    <mergeCell ref="D2:G2"/>
    <mergeCell ref="D3:G3"/>
    <mergeCell ref="A22:B25"/>
    <mergeCell ref="C25:E25"/>
    <mergeCell ref="A26:E26"/>
    <mergeCell ref="A5:B5"/>
    <mergeCell ref="C21:E21"/>
    <mergeCell ref="D5:E5"/>
    <mergeCell ref="A6:A21"/>
    <mergeCell ref="B6:B13"/>
    <mergeCell ref="C6:C8"/>
    <mergeCell ref="C23:C24"/>
    <mergeCell ref="F6:F8"/>
    <mergeCell ref="C9:C12"/>
    <mergeCell ref="C13:E13"/>
    <mergeCell ref="B14:B21"/>
    <mergeCell ref="C14:C16"/>
    <mergeCell ref="F14:F16"/>
    <mergeCell ref="C17:C20"/>
  </mergeCells>
  <conditionalFormatting sqref="B6">
    <cfRule type="cellIs" dxfId="3" priority="8" operator="greaterThan">
      <formula>"F13&gt;(F27/6)"</formula>
    </cfRule>
    <cfRule type="expression" priority="11">
      <formula>"F13 grösser als F27/6"</formula>
    </cfRule>
    <cfRule type="expression" priority="12">
      <formula>"WENN(F13&gt;F27/6);""rot"""</formula>
    </cfRule>
    <cfRule type="cellIs" dxfId="2" priority="13" operator="greaterThan">
      <formula>"F27/6"</formula>
    </cfRule>
  </conditionalFormatting>
  <conditionalFormatting sqref="C13:E13">
    <cfRule type="cellIs" dxfId="1" priority="9" operator="lessThan">
      <formula>"F27/6"</formula>
    </cfRule>
    <cfRule type="cellIs" dxfId="0" priority="10" operator="lessThan">
      <formula>"F13&lt;F27/6"</formula>
    </cfRule>
  </conditionalFormatting>
  <pageMargins left="0.7" right="0.7" top="0.78740157499999996" bottom="0.78740157499999996" header="0.3" footer="0.3"/>
  <pageSetup paperSize="9" scale="95" orientation="landscape" r:id="rId2"/>
  <legacyDrawing r:id="rId3"/>
</worksheet>
</file>

<file path=xl/worksheets/sheet3.xml><?xml version="1.0" encoding="utf-8"?>
<worksheet xmlns="http://schemas.openxmlformats.org/spreadsheetml/2006/main" xmlns:r="http://schemas.openxmlformats.org/officeDocument/2006/relationships">
  <sheetPr codeName="Tabelle2"/>
  <dimension ref="A1:G3"/>
  <sheetViews>
    <sheetView workbookViewId="0">
      <selection activeCell="C11" sqref="C11"/>
    </sheetView>
  </sheetViews>
  <sheetFormatPr baseColWidth="10" defaultRowHeight="12.75"/>
  <sheetData>
    <row r="1" spans="1:7" ht="18">
      <c r="A1" s="175" t="s">
        <v>45</v>
      </c>
      <c r="B1" s="175"/>
      <c r="C1" s="175"/>
      <c r="D1" s="175"/>
      <c r="E1" s="175"/>
      <c r="F1" s="175"/>
      <c r="G1" s="175"/>
    </row>
    <row r="3" spans="1:7" ht="165.75" customHeight="1">
      <c r="A3" s="176" t="s">
        <v>69</v>
      </c>
      <c r="B3" s="177"/>
      <c r="C3" s="177"/>
      <c r="D3" s="177"/>
      <c r="E3" s="177"/>
      <c r="F3" s="177"/>
      <c r="G3" s="177"/>
    </row>
  </sheetData>
  <sheetProtection password="CA71" sheet="1" objects="1" scenarios="1"/>
  <customSheetViews>
    <customSheetView guid="{440F3637-60B6-48FA-BFCE-3568C70B0DB0}">
      <selection activeCell="E17" sqref="E17"/>
      <pageMargins left="0.7" right="0.7" top="0.78740157499999996" bottom="0.78740157499999996" header="0.3" footer="0.3"/>
      <pageSetup paperSize="9" orientation="portrait" r:id="rId1"/>
    </customSheetView>
  </customSheetViews>
  <mergeCells count="2">
    <mergeCell ref="A1:G1"/>
    <mergeCell ref="A3:G3"/>
  </mergeCell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berechnen Personalbedarf</vt:lpstr>
      <vt:lpstr>IST-Stellenplan</vt:lpstr>
      <vt:lpstr>Gesetzl. Grundlage</vt:lpstr>
      <vt:lpstr>'berechnen Personalbedarf'!Druckbereich</vt:lpstr>
      <vt:lpstr>'IST-Stellenplan'!Druckbereich</vt:lpstr>
    </vt:vector>
  </TitlesOfParts>
  <Company>GSD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Bürkler</dc:creator>
  <dc:description>Dez. 2015</dc:description>
  <cp:lastModifiedBy>gsdnw03</cp:lastModifiedBy>
  <cp:lastPrinted>2016-01-06T14:14:24Z</cp:lastPrinted>
  <dcterms:created xsi:type="dcterms:W3CDTF">2010-08-04T18:15:07Z</dcterms:created>
  <dcterms:modified xsi:type="dcterms:W3CDTF">2016-01-07T06:44:22Z</dcterms:modified>
  <cp:category>Mindeststellenberechnung</cp:category>
</cp:coreProperties>
</file>